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ate1904="1"/>
  <mc:AlternateContent xmlns:mc="http://schemas.openxmlformats.org/markup-compatibility/2006">
    <mc:Choice Requires="x15">
      <x15ac:absPath xmlns:x15ac="http://schemas.microsoft.com/office/spreadsheetml/2010/11/ac" url="C:\Users\jeuxf\Desktop\2025 CATALOGUE et tarifs\"/>
    </mc:Choice>
  </mc:AlternateContent>
  <xr:revisionPtr revIDLastSave="0" documentId="13_ncr:1_{D931DD6E-BC0F-4895-9E81-DDDE91861CFE}" xr6:coauthVersionLast="47" xr6:coauthVersionMax="47" xr10:uidLastSave="{00000000-0000-0000-0000-000000000000}"/>
  <bookViews>
    <workbookView xWindow="3540" yWindow="528" windowWidth="18012" windowHeight="11208" xr2:uid="{00000000-000D-0000-FFFF-FFFF00000000}"/>
  </bookViews>
  <sheets>
    <sheet name="Tarif et Bon de commande" sheetId="1" r:id="rId1"/>
    <sheet name="CGU" sheetId="4" r:id="rId2"/>
  </sheets>
  <definedNames>
    <definedName name="Excel_BuiltIn__FilterDatabase" localSheetId="0">'Tarif et Bon de commande'!$B$34:$L$94</definedName>
  </definedNames>
  <calcPr calcId="191029"/>
</workbook>
</file>

<file path=xl/calcChain.xml><?xml version="1.0" encoding="utf-8"?>
<calcChain xmlns="http://schemas.openxmlformats.org/spreadsheetml/2006/main">
  <c r="F51" i="1" l="1"/>
  <c r="L51" i="1" s="1"/>
  <c r="K51" i="1"/>
  <c r="K50" i="1"/>
  <c r="F50" i="1"/>
  <c r="L50" i="1" s="1"/>
  <c r="K36" i="1"/>
  <c r="F36" i="1"/>
  <c r="K48" i="1"/>
  <c r="F48" i="1"/>
  <c r="F38" i="1"/>
  <c r="F37" i="1"/>
  <c r="F44" i="1"/>
  <c r="F40" i="1"/>
  <c r="F46" i="1"/>
  <c r="F47" i="1"/>
  <c r="F55" i="1"/>
  <c r="F54" i="1"/>
  <c r="F53" i="1"/>
  <c r="F42" i="1"/>
  <c r="F41" i="1"/>
  <c r="F45" i="1"/>
  <c r="F69" i="1"/>
  <c r="F68" i="1"/>
  <c r="F67" i="1"/>
  <c r="F70" i="1"/>
  <c r="F59" i="1"/>
  <c r="F56" i="1"/>
  <c r="F60" i="1"/>
  <c r="F58" i="1"/>
  <c r="F72" i="1"/>
  <c r="F71" i="1"/>
  <c r="F63" i="1"/>
  <c r="F61" i="1"/>
  <c r="F65" i="1"/>
  <c r="F64" i="1"/>
  <c r="F62" i="1"/>
  <c r="K62" i="1"/>
  <c r="J91" i="1"/>
  <c r="J87" i="1"/>
  <c r="K87" i="1" s="1"/>
  <c r="L87" i="1" s="1"/>
  <c r="J86" i="1"/>
  <c r="K86" i="1" s="1"/>
  <c r="L86" i="1" s="1"/>
  <c r="J85" i="1"/>
  <c r="K85" i="1" s="1"/>
  <c r="L85" i="1" s="1"/>
  <c r="K64" i="1"/>
  <c r="K69" i="1"/>
  <c r="K70" i="1"/>
  <c r="K68" i="1"/>
  <c r="K67" i="1"/>
  <c r="K60" i="1"/>
  <c r="K56" i="1"/>
  <c r="K59" i="1"/>
  <c r="K58" i="1"/>
  <c r="K72" i="1"/>
  <c r="K71" i="1"/>
  <c r="K65" i="1"/>
  <c r="K61" i="1"/>
  <c r="K63" i="1"/>
  <c r="K45" i="1"/>
  <c r="K44" i="1"/>
  <c r="K46" i="1"/>
  <c r="K40" i="1"/>
  <c r="K47" i="1"/>
  <c r="K42" i="1"/>
  <c r="K41" i="1"/>
  <c r="K37" i="1"/>
  <c r="K38" i="1"/>
  <c r="K54" i="1"/>
  <c r="K55" i="1"/>
  <c r="K53" i="1"/>
  <c r="L68" i="1" l="1"/>
  <c r="L55" i="1"/>
  <c r="L36" i="1"/>
  <c r="L53" i="1"/>
  <c r="L72" i="1"/>
  <c r="L58" i="1"/>
  <c r="L69" i="1"/>
  <c r="L56" i="1"/>
  <c r="L44" i="1"/>
  <c r="L71" i="1"/>
  <c r="L67" i="1"/>
  <c r="L54" i="1"/>
  <c r="L59" i="1"/>
  <c r="L48" i="1"/>
  <c r="L38" i="1"/>
  <c r="L45" i="1"/>
  <c r="L47" i="1"/>
  <c r="L64" i="1"/>
  <c r="L60" i="1"/>
  <c r="L41" i="1"/>
  <c r="L46" i="1"/>
  <c r="L62" i="1"/>
  <c r="L65" i="1"/>
  <c r="L42" i="1"/>
  <c r="L40" i="1"/>
  <c r="L61" i="1"/>
  <c r="L63" i="1"/>
  <c r="L70" i="1"/>
  <c r="L37" i="1"/>
  <c r="L89" i="1"/>
  <c r="L76" i="1" l="1"/>
  <c r="J78" i="1" s="1"/>
  <c r="L90" i="1"/>
  <c r="J79" i="1" l="1"/>
  <c r="L77" i="1"/>
  <c r="K94" i="1" s="1"/>
  <c r="K93" i="1"/>
</calcChain>
</file>

<file path=xl/sharedStrings.xml><?xml version="1.0" encoding="utf-8"?>
<sst xmlns="http://schemas.openxmlformats.org/spreadsheetml/2006/main" count="201" uniqueCount="174">
  <si>
    <t>N° Siret :</t>
  </si>
  <si>
    <t>Nom du responsable :</t>
  </si>
  <si>
    <t>Tel :</t>
  </si>
  <si>
    <t>Mail :</t>
  </si>
  <si>
    <t>Commentaires   :</t>
  </si>
  <si>
    <t xml:space="preserve">Code EAN </t>
  </si>
  <si>
    <t>Ref.</t>
  </si>
  <si>
    <t>Quantité</t>
  </si>
  <si>
    <t>3700069200782</t>
  </si>
  <si>
    <t>00782</t>
  </si>
  <si>
    <t xml:space="preserve"> Les Musiciens de Brême</t>
  </si>
  <si>
    <t>00874</t>
  </si>
  <si>
    <t>00898</t>
  </si>
  <si>
    <t xml:space="preserve"> Plonk !</t>
  </si>
  <si>
    <t>3700069200676</t>
  </si>
  <si>
    <t>00676</t>
  </si>
  <si>
    <t>3700069200133</t>
  </si>
  <si>
    <t>00133</t>
  </si>
  <si>
    <t>3700069200584</t>
  </si>
  <si>
    <t>00584</t>
  </si>
  <si>
    <t>3700069200027</t>
  </si>
  <si>
    <t>00027</t>
  </si>
  <si>
    <t>3700069200058</t>
  </si>
  <si>
    <t>00058</t>
  </si>
  <si>
    <t>3700069200010</t>
  </si>
  <si>
    <t>00010</t>
  </si>
  <si>
    <t>3700069200881</t>
  </si>
  <si>
    <t>00881</t>
  </si>
  <si>
    <t xml:space="preserve"> Cache-cache Souris</t>
  </si>
  <si>
    <t xml:space="preserve"> Le jeu des Contraires</t>
  </si>
  <si>
    <t>3700069200744</t>
  </si>
  <si>
    <t>00744</t>
  </si>
  <si>
    <t xml:space="preserve"> Mon 1er jeu des familles</t>
  </si>
  <si>
    <t>3700069200751</t>
  </si>
  <si>
    <t>00751</t>
  </si>
  <si>
    <t xml:space="preserve"> Mistigri des Animaux</t>
  </si>
  <si>
    <t>3700069200768</t>
  </si>
  <si>
    <t>00768</t>
  </si>
  <si>
    <t xml:space="preserve"> Chef d'orchestre</t>
  </si>
  <si>
    <t>3700069200454</t>
  </si>
  <si>
    <t>00454</t>
  </si>
  <si>
    <t xml:space="preserve"> Le Pj des Animaux d'Afrique</t>
  </si>
  <si>
    <t>3700069200591</t>
  </si>
  <si>
    <t>00591</t>
  </si>
  <si>
    <t xml:space="preserve"> Le Pj des Animaux d'ici</t>
  </si>
  <si>
    <t>3700069200461</t>
  </si>
  <si>
    <t>00461</t>
  </si>
  <si>
    <t xml:space="preserve"> Le Petit Jeu du Cirque</t>
  </si>
  <si>
    <t xml:space="preserve"> Le Pj des Dinosaures</t>
  </si>
  <si>
    <t>3700069200447</t>
  </si>
  <si>
    <t>00447</t>
  </si>
  <si>
    <t xml:space="preserve"> Le Pj des Familles du monde</t>
  </si>
  <si>
    <t>3700069200355</t>
  </si>
  <si>
    <t>00355</t>
  </si>
  <si>
    <t xml:space="preserve"> 7 familles Mondes imaginaires</t>
  </si>
  <si>
    <t xml:space="preserve"> 7 familles Les Métiers</t>
  </si>
  <si>
    <t>3700069200706</t>
  </si>
  <si>
    <t>00706</t>
  </si>
  <si>
    <t>3700069200232</t>
  </si>
  <si>
    <t>00232</t>
  </si>
  <si>
    <t xml:space="preserve"> Loto Couleurs</t>
  </si>
  <si>
    <t>3700069200249</t>
  </si>
  <si>
    <t>00249</t>
  </si>
  <si>
    <t xml:space="preserve"> Loto Animaux</t>
  </si>
  <si>
    <t xml:space="preserve"> Mémo Petites bêtes</t>
  </si>
  <si>
    <t>3700069200089</t>
  </si>
  <si>
    <t>00089</t>
  </si>
  <si>
    <t xml:space="preserve"> Mémo Fleurs</t>
  </si>
  <si>
    <t>3700069200119</t>
  </si>
  <si>
    <t>00119</t>
  </si>
  <si>
    <t xml:space="preserve"> Mémo Animaux</t>
  </si>
  <si>
    <t>3700069200096</t>
  </si>
  <si>
    <t>00096</t>
  </si>
  <si>
    <t xml:space="preserve"> Mémo Fruits et légumes</t>
  </si>
  <si>
    <t>COMP 1</t>
  </si>
  <si>
    <t>COMP 2</t>
  </si>
  <si>
    <t>COMP 3</t>
  </si>
  <si>
    <t xml:space="preserve"> Caractère 1</t>
  </si>
  <si>
    <t xml:space="preserve"> Caractère 2</t>
  </si>
  <si>
    <t>Colisage
 - 5 %</t>
  </si>
  <si>
    <t>Standard
- 3 %</t>
  </si>
  <si>
    <t>ISBN</t>
  </si>
  <si>
    <t>9782957151400</t>
  </si>
  <si>
    <t>9782957151417</t>
  </si>
  <si>
    <t>9782957151424</t>
  </si>
  <si>
    <t>Tome</t>
  </si>
  <si>
    <t>Livres</t>
  </si>
  <si>
    <t>Sous-total HT de la commande des jeux</t>
  </si>
  <si>
    <t>Sous-total TTC de la commande des jeux (TVA à 20%)</t>
  </si>
  <si>
    <t>Sous-total HT de la commande des livres</t>
  </si>
  <si>
    <t>Sous-total TTC de la commande des livres (TVA à 5,5%)</t>
  </si>
  <si>
    <t>Prix HT avec remise 35%</t>
  </si>
  <si>
    <t>Total HT avec remises supp</t>
  </si>
  <si>
    <t>Total HT sans
remises supp</t>
  </si>
  <si>
    <t>TOTAL HT DE VOTRE COMMANDE</t>
  </si>
  <si>
    <r>
      <rPr>
        <sz val="9"/>
        <rFont val="Calibri"/>
        <family val="2"/>
        <scheme val="minor"/>
      </rPr>
      <t xml:space="preserve">Récit </t>
    </r>
    <r>
      <rPr>
        <i/>
        <sz val="9"/>
        <rFont val="Calibri"/>
        <family val="2"/>
        <scheme val="minor"/>
      </rPr>
      <t>Les miroirs de Compostelle</t>
    </r>
    <r>
      <rPr>
        <sz val="9"/>
        <rFont val="Calibri"/>
        <family val="2"/>
        <scheme val="minor"/>
      </rPr>
      <t xml:space="preserve"> - dépôt légal Mars 2020 - Loi Lang - Prix unique - Pas de minimum de commande. OK à l'unité.
Possibilité de panacher livres + jeux ; dans ce cas, les "Conditions de vente Jeux FK 2024" citées en en-tête s'appliquent.
</t>
    </r>
    <r>
      <rPr>
        <b/>
        <i/>
        <sz val="9"/>
        <rFont val="Calibri"/>
        <family val="2"/>
        <scheme val="minor"/>
      </rPr>
      <t xml:space="preserve">
</t>
    </r>
    <r>
      <rPr>
        <b/>
        <sz val="9"/>
        <rFont val="Calibri"/>
        <family val="2"/>
        <scheme val="minor"/>
      </rPr>
      <t>Remise initiale pour le revendeur de 35%, possibilité de remises supplémentaires : 37% de 4 à 7 livres / 38,28% au-delà 8 livres
Frais de port : 4,00€ pour 1 livre / 5,00€ pour 2 livres / 9,00€ de 3 à 17 livres / Franco à partir de 18 livres (Retour OK aux frais du revendeur)</t>
    </r>
  </si>
  <si>
    <t xml:space="preserve"> Adresse de Livraison (si différente)</t>
  </si>
  <si>
    <t>CLIENT</t>
  </si>
  <si>
    <t>RÈGLEMENT</t>
  </si>
  <si>
    <t>Par LCR DIRECTE à 30 jours FDM</t>
  </si>
  <si>
    <t>Par VIREMENT</t>
  </si>
  <si>
    <t xml:space="preserve">    Adresse de Facturation</t>
  </si>
  <si>
    <t>TOTAL TTC DE VOTRE COMMANDE</t>
  </si>
  <si>
    <t>€</t>
  </si>
  <si>
    <r>
      <rPr>
        <sz val="10"/>
        <rFont val="Calibri"/>
        <family val="2"/>
        <scheme val="minor"/>
      </rPr>
      <t>Notre RIB pour effectuer vos virements sur le compte Crédit agricole de Jeux FK :</t>
    </r>
    <r>
      <rPr>
        <b/>
        <sz val="10"/>
        <rFont val="Calibri"/>
        <family val="2"/>
        <scheme val="minor"/>
      </rPr>
      <t xml:space="preserve">
  IBAN : FR76 1390 6000 2177 2040 0000 031
  BIC (SWIFT) : AGRIFRPP839</t>
    </r>
  </si>
  <si>
    <t>Préciser si préférence pour LCR DIRECTE à 30 jours FDM ou virement ou chèque :</t>
  </si>
  <si>
    <r>
      <rPr>
        <b/>
        <sz val="12"/>
        <rFont val="Calibri"/>
        <family val="2"/>
        <scheme val="minor"/>
      </rPr>
      <t xml:space="preserve">771 route du Bourg
F - 42520 MALLEVAL
</t>
    </r>
    <r>
      <rPr>
        <sz val="9"/>
        <rFont val="Calibri"/>
        <family val="2"/>
        <scheme val="minor"/>
      </rPr>
      <t xml:space="preserve">
</t>
    </r>
    <r>
      <rPr>
        <sz val="8"/>
        <rFont val="Calibri"/>
        <family val="2"/>
        <scheme val="minor"/>
      </rPr>
      <t xml:space="preserve">SARL au capital de 40.800€  immatriculée
au RCS de Saint-Etienne  sous le n°412 885 519
</t>
    </r>
    <r>
      <rPr>
        <sz val="9"/>
        <rFont val="Calibri"/>
        <family val="2"/>
        <scheme val="minor"/>
      </rPr>
      <t xml:space="preserve">
</t>
    </r>
    <r>
      <rPr>
        <b/>
        <sz val="11"/>
        <rFont val="Calibri"/>
        <family val="2"/>
        <scheme val="minor"/>
      </rPr>
      <t>Tel : 04 74 57 23 97 ou 06 84 97 35 82
jeuxfk@jeuxfk.fr
www.jeuxfk.com</t>
    </r>
  </si>
  <si>
    <r>
      <t xml:space="preserve">Commande simultanée chez 
= Franco à 100 €
</t>
    </r>
    <r>
      <rPr>
        <b/>
        <sz val="11"/>
        <color rgb="FF000000"/>
        <rFont val="Calibri"/>
        <family val="2"/>
        <scheme val="minor"/>
      </rPr>
      <t>Nous nous occupons du reste !</t>
    </r>
  </si>
  <si>
    <r>
      <t xml:space="preserve">Avec nos amis des Jeux Opla, 
nous avons le même logisticien.
</t>
    </r>
    <r>
      <rPr>
        <b/>
        <sz val="9"/>
        <rFont val="Calibri"/>
        <family val="2"/>
        <scheme val="minor"/>
      </rPr>
      <t xml:space="preserve">
Ainsi, si vous commandez deux demi-Franco simultanément, un chez FK (100€), un chez Opla (75€), nous mettons tous les jeux dans un même colis et nous vous offrons les frais de port</t>
    </r>
    <r>
      <rPr>
        <sz val="9"/>
        <rFont val="Calibri"/>
        <family val="2"/>
        <scheme val="minor"/>
      </rPr>
      <t xml:space="preserve"> </t>
    </r>
    <r>
      <rPr>
        <b/>
        <sz val="9"/>
        <rFont val="Calibri"/>
        <family val="2"/>
        <scheme val="minor"/>
      </rPr>
      <t xml:space="preserve">(les facturations restent distinctes).
</t>
    </r>
    <r>
      <rPr>
        <sz val="9"/>
        <rFont val="Calibri"/>
        <family val="2"/>
        <scheme val="minor"/>
      </rPr>
      <t xml:space="preserve">
Si tel est le cas, cochez la case à droite :</t>
    </r>
  </si>
  <si>
    <r>
      <t>Bon de commande à renvoyer à</t>
    </r>
    <r>
      <rPr>
        <b/>
        <sz val="12"/>
        <rFont val="Calibri"/>
        <family val="2"/>
        <scheme val="minor"/>
      </rPr>
      <t xml:space="preserve"> jeuxfk@jeuxfk.fr</t>
    </r>
  </si>
  <si>
    <t>L'envoi valide l'acceptation de nos Conditions Générales de Vente.</t>
  </si>
  <si>
    <t>3. TRANSPORT</t>
  </si>
  <si>
    <t>4. PRIX</t>
  </si>
  <si>
    <t>5. CONDITIONS SPÉCIALES POUR LES LIVRES</t>
  </si>
  <si>
    <t>6. PAIEMENT</t>
  </si>
  <si>
    <t>CONDITIONS GÉNÉRALES DE VENTE</t>
  </si>
  <si>
    <t>Sauf stipulation contraire spécifiée par nos échanges, nos ventes sont faites aux conditions générales suivantes. Chaque commande passée emporte l’acceptation formelle de nos conditions de vente et toute clause restrictive de la part de nos clients, non expressément acceptée par nous, ne nous est opposable.</t>
  </si>
  <si>
    <t>Les délais de livraison sont donnés à titre indicatif. Les retards éventuels ne peuvent en aucun cas constituer un motif de : dommages et intérêts, annulation de commande ou refus de livraison.</t>
  </si>
  <si>
    <t>Les produits voyagent aux risques et périls du destinataire, auquel il appartient, en cas d’avarie ou de manquant, de faire toutes les constatations nécessaires auprès du transporteur dans les trois jours qui suivent la réception des marchandises (art. 105 du code du commerce). Sans préjudice des dispositions à prendre vis-à-vis du transporteur, les réclamations sur les vices apparents ou sur la non-conformité du produit livré par rapport au produit commandé ou au bordereau d’expédition, doivent être formulées par écrit dans les trois jours suivant l’arrivée des produits.</t>
  </si>
  <si>
    <t>La vente de livres effectuée sous le label Jeux FK Editions est soumise à la loi Lang. Les livres sont ainsi soumis à un prix unique TTC indiqué sur le tarif. La TVA est de 5,5%. Il n’y a pas de minimum de commande. Les livres peuvent se commander à l’unité. Le port est facturé 4,00€ ht pour 1 livre, 5,00€ pour 2 livres, 9,00€ pour 3 à 17 livres. Un Franco spécial est appliqué dès 18 livres commandés. Si une commande regroupe des livres et des jeux, les conditions du paragraphe précédent (4.PRIX) s’appliquent. Les livres peuvent être retournés, en parfait état uniquement, et aux frais du client, auprè de notre logisticien DS Routage - Stock Jeux FK - 73, rue Jules Guesde, 69230 St-Genis-Laval accompagné d’un mail à jeuxfk@jeuxfk.fr dans un délai de six mois à un an suivant la facturation. Un avoir sera établi et soldé si nécessaire.</t>
  </si>
  <si>
    <t>Le paiement des articles s’effectue dans les 30 jours fin de mois de facturation par LCR Directe, ou à défaut par virement, auprès du siège de la société Jeux FK. Il n’est pas accordé d’escompte pour règlement comptant. En cas de mise en demeure de paiement et de recouvrement par voie judiciaire, le prix de vente est majoré de plein droit de 10% pour honoraires de recouvrement sans préjudice des dommages-intérêts au titre des frais. Toute mise en demeure relative à une échéance entraîne l’exigibilité de l’ensemble des factures impayées. Pour les clients ayant fait l’objet d’un ou plusieurs incidents de paiement par le passé, il sera demandé le paiement anticipé de la marchandise, lors de toute nouvelle commande. Les marchandises seront expédiées à compter de l’encaissement intégral de la commande.</t>
  </si>
  <si>
    <t>(Loi Dubanchet n°80-335 du 12 mai 1980)
De convention expresse et d’un commun accord des parties, les ventes ne sont parfaites qu’après encaissement de la totalité du prix. Tant que le prix, et, le cas échéant, les indemnités de majoration ne seront pas entièrement payés, les marchandises vendues restent notre propriété. Le défaut de paiement de l’une quelconque des échéances peut entraîner la revendication des biens sans autre formalité et, si bon semble au vendeur, la résiliation du contrat. Ces dispositions ne font pas obstacle, dès la livraison des marchandises, au transfert à l’acheteur des risques de perte ou de détérioration des biens soumis à réserve de propriété ainsi que des dommages qu’ils pourraient occasionner.
L’acheteur est autorisé, dans le cadre de l’exploitation normale de son établissement, à revendre les marchandises objet du présent marché. Toutefois, il s’oblige, en cas de revente, à régler immédiatement le solde du prix restant dû au vendeur. L’acheteur devra informer le vendeur immédiatement de toute menace, action, saisie, réquisition, confiscation ou toute autre mesure pouvant mettre en cause son droit de propriété sur la marchandise.
Pour l’identification des marchandises faisant l’objet de la clause de réserve de propriété, tous les documents commerciaux contractuels (bons de commande, confirmations, factures...) devront être consultés.</t>
  </si>
  <si>
    <t>8. DIVERS</t>
  </si>
  <si>
    <t>Nous nous réservons le droit d’apporter toutes modifications ne compromettant ni la qualité ni l’intérêt de nos produits.En cas de litige susceptible de s’élever entre les parties quant à la formulation, l’exécution ou l’interprétation du présent contrat, sera, faute d’accord amiable, de la compétence exclusive du tribunal de commerce de Saint-Etienne.</t>
  </si>
  <si>
    <t>Jeux</t>
  </si>
  <si>
    <t>Les prix des articles vendus par la SARL Jeux FK sont ceux en vigueur au jour de la commande. En cas de commande différée, le prix des articles sera celui défini par les conditions particulières. Le montant minimal d’une commande est fixé à 120 (cent-vingt) euros.Pour les commandes dont le montant est inférieur à 200 (deux-cents) euros, une partie des frais de transport soit 9 (neuf) euros sera à la charge de l’acheteur. Ces frais seront facturés en même temps que les marchandises. Pour les commandes dont le montant est supérieur ou égal à 200 (deux-cents) euros, les marchandises voyagent franco de port par point de livraison en France métropolitaine.</t>
  </si>
  <si>
    <r>
      <t xml:space="preserve"> Un amour à la fin </t>
    </r>
    <r>
      <rPr>
        <i/>
        <sz val="8"/>
        <rFont val="Calibri"/>
        <family val="2"/>
        <scheme val="minor"/>
      </rPr>
      <t>(13,00 € TTC)</t>
    </r>
  </si>
  <si>
    <r>
      <t xml:space="preserve"> Canicule et petits riens </t>
    </r>
    <r>
      <rPr>
        <i/>
        <sz val="8"/>
        <rFont val="Calibri"/>
        <family val="2"/>
        <scheme val="minor"/>
      </rPr>
      <t>(12,00 € TTC)</t>
    </r>
  </si>
  <si>
    <r>
      <t xml:space="preserve"> Enfin seul !</t>
    </r>
    <r>
      <rPr>
        <i/>
        <sz val="9"/>
        <rFont val="Calibri"/>
        <family val="2"/>
        <scheme val="minor"/>
      </rPr>
      <t xml:space="preserve"> </t>
    </r>
    <r>
      <rPr>
        <i/>
        <sz val="8"/>
        <rFont val="Calibri"/>
        <family val="2"/>
        <scheme val="minor"/>
      </rPr>
      <t>(12,00 € TTC)</t>
    </r>
  </si>
  <si>
    <r>
      <rPr>
        <sz val="12"/>
        <rFont val="Calibri"/>
        <family val="2"/>
        <scheme val="minor"/>
      </rPr>
      <t>CGU complètes dispo en feuille 2</t>
    </r>
    <r>
      <rPr>
        <b/>
        <sz val="12"/>
        <rFont val="Calibri"/>
        <family val="2"/>
        <scheme val="minor"/>
      </rPr>
      <t xml:space="preserve">
</t>
    </r>
    <r>
      <rPr>
        <sz val="12"/>
        <rFont val="Calibri"/>
        <family val="2"/>
        <scheme val="minor"/>
      </rPr>
      <t xml:space="preserve">Quantités libres.
</t>
    </r>
    <r>
      <rPr>
        <b/>
        <sz val="12"/>
        <rFont val="Calibri"/>
        <family val="2"/>
        <scheme val="minor"/>
      </rPr>
      <t>Remises par ligne (à partir des quantités indiquées) :</t>
    </r>
    <r>
      <rPr>
        <sz val="12"/>
        <rFont val="Calibri"/>
        <family val="2"/>
        <scheme val="minor"/>
      </rPr>
      <t xml:space="preserve">
Standard : 3%
Colisage : 5%</t>
    </r>
  </si>
  <si>
    <r>
      <t xml:space="preserve">Minimum de Commande         
</t>
    </r>
    <r>
      <rPr>
        <sz val="13"/>
        <rFont val="Calibri"/>
        <family val="2"/>
        <scheme val="minor"/>
      </rPr>
      <t xml:space="preserve">Participation au Port                      </t>
    </r>
    <r>
      <rPr>
        <b/>
        <sz val="13"/>
        <rFont val="Calibri"/>
        <family val="2"/>
        <scheme val="minor"/>
      </rPr>
      <t xml:space="preserve">
FRANCO DE PORT   </t>
    </r>
  </si>
  <si>
    <r>
      <t xml:space="preserve">120 € HT
</t>
    </r>
    <r>
      <rPr>
        <sz val="13"/>
        <rFont val="Calibri"/>
        <family val="2"/>
        <scheme val="minor"/>
      </rPr>
      <t>9 €  HT</t>
    </r>
    <r>
      <rPr>
        <b/>
        <sz val="13"/>
        <rFont val="Calibri"/>
        <family val="2"/>
        <scheme val="minor"/>
      </rPr>
      <t xml:space="preserve">
200 € HT</t>
    </r>
  </si>
  <si>
    <t>1. DISPOSITIONS GÉNÉRALES</t>
  </si>
  <si>
    <t>2. DÉLAIS DE LIVRAISON</t>
  </si>
  <si>
    <t>7. CLAUSE DE RÉSERVE DE PROPRIÉTÉ</t>
  </si>
  <si>
    <t xml:space="preserve">Frais de port si uniquement commande de livres </t>
  </si>
  <si>
    <t>Frais de port si commande de jeux uniquement (200€ HT)</t>
  </si>
  <si>
    <t>Frais de port si commande simultanée chez Opla (100€ HT)</t>
  </si>
  <si>
    <t>Si nouveau client, merci de renseigner votre RIB :</t>
  </si>
  <si>
    <t>Code Banque : 
Code guichet :
N° de compte : 
Clé : 
Domiciliation :</t>
  </si>
  <si>
    <t>Coût démo</t>
  </si>
  <si>
    <t>Total HT
avec remises et démo</t>
  </si>
  <si>
    <t>Total HT
sans remises ni démo</t>
  </si>
  <si>
    <t xml:space="preserve"> 8 Familles d'Aujourd'hui</t>
  </si>
  <si>
    <t xml:space="preserve"> Bonjour Robert !</t>
  </si>
  <si>
    <t xml:space="preserve"> Bonjour Simone !</t>
  </si>
  <si>
    <t xml:space="preserve"> CONDITIONS DE VENTE JEUX FK 2025 (France)</t>
  </si>
  <si>
    <t xml:space="preserve"> Pick a Monster</t>
  </si>
  <si>
    <t xml:space="preserve"> Palabres</t>
  </si>
  <si>
    <t xml:space="preserve"> el Ocho</t>
  </si>
  <si>
    <t xml:space="preserve"> Poules, Renards, Vipères</t>
  </si>
  <si>
    <t xml:space="preserve"> 3 P'tits Chats</t>
  </si>
  <si>
    <t>3+</t>
  </si>
  <si>
    <t>4+</t>
  </si>
  <si>
    <t>8+</t>
  </si>
  <si>
    <t>6+</t>
  </si>
  <si>
    <t>9+</t>
  </si>
  <si>
    <t>15+</t>
  </si>
  <si>
    <t>Pages 3 à 5 PARTY GAMES</t>
  </si>
  <si>
    <t>Démo ? * Cocher</t>
  </si>
  <si>
    <t>* 1 jeu de démo à -50% dès 4 jeux commandés. Cocher si souhaité.</t>
  </si>
  <si>
    <t>Pages 6 à 7 AMBIANCE POUR TOUS</t>
  </si>
  <si>
    <t xml:space="preserve"> Aquatika</t>
  </si>
  <si>
    <t>Prix HT (€)</t>
  </si>
  <si>
    <t>Pages 26 à 27</t>
  </si>
  <si>
    <t xml:space="preserve">JEUX DE </t>
  </si>
  <si>
    <t>Pages 8 à 13 FAMILY GAMES</t>
  </si>
  <si>
    <t>Pages 14 à 15 TACTIQUE 2 JOUEURS</t>
  </si>
  <si>
    <t>Pages 16 à 18 JEUX DE FAMILLES</t>
  </si>
  <si>
    <t>Pages 19 à 23 LE COIN DES PETITS</t>
  </si>
  <si>
    <t>Pages 24 à 25 LES BONS VIEUX CLASSIQUES</t>
  </si>
  <si>
    <t>âges</t>
  </si>
  <si>
    <t>7+</t>
  </si>
  <si>
    <t>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</si>
</sst>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00"/>
    <numFmt numFmtId="165" formatCode="#,##0.00_€"/>
  </numFmts>
  <fonts count="52">
    <font>
      <sz val="9"/>
      <name val="Geneva"/>
      <family val="2"/>
    </font>
    <font>
      <u/>
      <sz val="9"/>
      <color indexed="39"/>
      <name val="Geneva"/>
      <family val="2"/>
    </font>
    <font>
      <sz val="12"/>
      <color indexed="8"/>
      <name val="Calibri"/>
      <family val="2"/>
    </font>
    <font>
      <b/>
      <sz val="11"/>
      <color theme="0"/>
      <name val="Calibri"/>
      <family val="2"/>
      <scheme val="minor"/>
    </font>
    <font>
      <b/>
      <i/>
      <sz val="11"/>
      <name val="Calibri"/>
      <family val="2"/>
      <scheme val="minor"/>
    </font>
    <font>
      <sz val="7"/>
      <name val="Calibri"/>
      <family val="2"/>
      <scheme val="minor"/>
    </font>
    <font>
      <i/>
      <sz val="10"/>
      <color indexed="8"/>
      <name val="Calibri"/>
      <family val="2"/>
      <scheme val="minor"/>
    </font>
    <font>
      <sz val="9"/>
      <name val="Calibri"/>
      <family val="2"/>
      <scheme val="minor"/>
    </font>
    <font>
      <b/>
      <sz val="18"/>
      <name val="Calibri"/>
      <family val="2"/>
      <scheme val="minor"/>
    </font>
    <font>
      <b/>
      <sz val="12"/>
      <name val="Calibri"/>
      <family val="2"/>
      <scheme val="minor"/>
    </font>
    <font>
      <b/>
      <sz val="10"/>
      <color indexed="8"/>
      <name val="Calibri"/>
      <family val="2"/>
      <scheme val="minor"/>
    </font>
    <font>
      <sz val="12"/>
      <name val="Calibri"/>
      <family val="2"/>
      <scheme val="minor"/>
    </font>
    <font>
      <sz val="8"/>
      <color indexed="8"/>
      <name val="Calibri"/>
      <family val="2"/>
      <scheme val="minor"/>
    </font>
    <font>
      <u/>
      <sz val="9"/>
      <color indexed="39"/>
      <name val="Calibri"/>
      <family val="2"/>
      <scheme val="minor"/>
    </font>
    <font>
      <b/>
      <sz val="12"/>
      <color indexed="8"/>
      <name val="Calibri"/>
      <family val="2"/>
      <scheme val="minor"/>
    </font>
    <font>
      <b/>
      <sz val="12"/>
      <color indexed="63"/>
      <name val="Calibri"/>
      <family val="2"/>
      <scheme val="minor"/>
    </font>
    <font>
      <b/>
      <sz val="10"/>
      <color indexed="39"/>
      <name val="Calibri"/>
      <family val="2"/>
      <scheme val="minor"/>
    </font>
    <font>
      <b/>
      <sz val="9"/>
      <name val="Calibri"/>
      <family val="2"/>
      <scheme val="minor"/>
    </font>
    <font>
      <b/>
      <sz val="10"/>
      <name val="Calibri"/>
      <family val="2"/>
      <scheme val="minor"/>
    </font>
    <font>
      <sz val="10"/>
      <name val="Calibri"/>
      <family val="2"/>
      <scheme val="minor"/>
    </font>
    <font>
      <i/>
      <sz val="9"/>
      <name val="Calibri"/>
      <family val="2"/>
      <scheme val="minor"/>
    </font>
    <font>
      <i/>
      <sz val="10"/>
      <name val="Calibri"/>
      <family val="2"/>
      <scheme val="minor"/>
    </font>
    <font>
      <sz val="12"/>
      <color indexed="8"/>
      <name val="Calibri"/>
      <family val="2"/>
      <scheme val="minor"/>
    </font>
    <font>
      <i/>
      <sz val="11"/>
      <name val="Calibri"/>
      <family val="2"/>
      <scheme val="minor"/>
    </font>
    <font>
      <b/>
      <i/>
      <sz val="12"/>
      <name val="Calibri"/>
      <family val="2"/>
      <scheme val="minor"/>
    </font>
    <font>
      <b/>
      <sz val="11"/>
      <name val="Calibri"/>
      <family val="2"/>
      <scheme val="minor"/>
    </font>
    <font>
      <i/>
      <sz val="12"/>
      <name val="Calibri"/>
      <family val="2"/>
      <scheme val="minor"/>
    </font>
    <font>
      <sz val="8"/>
      <name val="Calibri"/>
      <family val="2"/>
      <scheme val="minor"/>
    </font>
    <font>
      <i/>
      <sz val="8"/>
      <name val="Calibri"/>
      <family val="2"/>
      <scheme val="minor"/>
    </font>
    <font>
      <sz val="11"/>
      <name val="Calibri"/>
      <family val="2"/>
      <scheme val="minor"/>
    </font>
    <font>
      <b/>
      <sz val="11"/>
      <color indexed="9"/>
      <name val="Calibri"/>
      <family val="2"/>
      <scheme val="minor"/>
    </font>
    <font>
      <b/>
      <sz val="12"/>
      <color theme="0"/>
      <name val="Calibri"/>
      <family val="2"/>
      <scheme val="minor"/>
    </font>
    <font>
      <b/>
      <i/>
      <sz val="12"/>
      <color theme="0"/>
      <name val="Calibri"/>
      <family val="2"/>
      <scheme val="minor"/>
    </font>
    <font>
      <b/>
      <i/>
      <sz val="9"/>
      <name val="Calibri"/>
      <family val="2"/>
      <scheme val="minor"/>
    </font>
    <font>
      <b/>
      <sz val="8"/>
      <color indexed="9"/>
      <name val="Calibri"/>
      <family val="2"/>
      <scheme val="minor"/>
    </font>
    <font>
      <b/>
      <sz val="10"/>
      <color theme="0"/>
      <name val="Calibri"/>
      <family val="2"/>
      <scheme val="minor"/>
    </font>
    <font>
      <b/>
      <sz val="9"/>
      <color indexed="9"/>
      <name val="Calibri"/>
      <family val="2"/>
      <scheme val="minor"/>
    </font>
    <font>
      <b/>
      <sz val="11"/>
      <color theme="9" tint="-0.499984740745262"/>
      <name val="Calibri"/>
      <family val="2"/>
      <scheme val="minor"/>
    </font>
    <font>
      <b/>
      <sz val="11"/>
      <color theme="8" tint="-0.499984740745262"/>
      <name val="Calibri"/>
      <family val="2"/>
      <scheme val="minor"/>
    </font>
    <font>
      <b/>
      <sz val="14"/>
      <name val="Calibri"/>
      <family val="2"/>
      <scheme val="minor"/>
    </font>
    <font>
      <sz val="10"/>
      <color rgb="FF000000"/>
      <name val="Calibri"/>
      <family val="2"/>
      <scheme val="minor"/>
    </font>
    <font>
      <b/>
      <sz val="11"/>
      <color rgb="FF000000"/>
      <name val="Calibri"/>
      <family val="2"/>
      <scheme val="minor"/>
    </font>
    <font>
      <b/>
      <sz val="10"/>
      <color theme="1"/>
      <name val="Calibri"/>
      <family val="2"/>
      <scheme val="minor"/>
    </font>
    <font>
      <b/>
      <sz val="10"/>
      <color indexed="9"/>
      <name val="Calibri"/>
      <family val="2"/>
      <scheme val="minor"/>
    </font>
    <font>
      <sz val="9"/>
      <name val="Arial"/>
      <family val="2"/>
    </font>
    <font>
      <b/>
      <sz val="14"/>
      <name val="Arial"/>
      <family val="2"/>
    </font>
    <font>
      <sz val="10"/>
      <name val="Arial"/>
      <family val="2"/>
    </font>
    <font>
      <b/>
      <sz val="11"/>
      <name val="Arial"/>
      <family val="2"/>
    </font>
    <font>
      <b/>
      <sz val="13"/>
      <name val="Calibri"/>
      <family val="2"/>
      <scheme val="minor"/>
    </font>
    <font>
      <sz val="13"/>
      <name val="Calibri"/>
      <family val="2"/>
      <scheme val="minor"/>
    </font>
    <font>
      <sz val="9"/>
      <name val="Geneva"/>
      <family val="2"/>
    </font>
    <font>
      <i/>
      <sz val="10"/>
      <color theme="0"/>
      <name val="Calibri"/>
      <family val="2"/>
      <scheme val="minor"/>
    </font>
  </fonts>
  <fills count="24">
    <fill>
      <patternFill patternType="none"/>
    </fill>
    <fill>
      <patternFill patternType="gray125"/>
    </fill>
    <fill>
      <patternFill patternType="solid">
        <fgColor indexed="9"/>
        <bgColor indexed="26"/>
      </patternFill>
    </fill>
    <fill>
      <patternFill patternType="solid">
        <fgColor theme="9" tint="0.79998168889431442"/>
        <bgColor indexed="27"/>
      </patternFill>
    </fill>
    <fill>
      <patternFill patternType="solid">
        <fgColor rgb="FFB82C00"/>
        <bgColor indexed="64"/>
      </patternFill>
    </fill>
    <fill>
      <patternFill patternType="solid">
        <fgColor theme="4"/>
        <bgColor indexed="56"/>
      </patternFill>
    </fill>
    <fill>
      <patternFill patternType="solid">
        <fgColor rgb="FFCC99FF"/>
        <bgColor indexed="21"/>
      </patternFill>
    </fill>
    <fill>
      <patternFill patternType="solid">
        <fgColor rgb="FF9999FF"/>
        <bgColor indexed="21"/>
      </patternFill>
    </fill>
    <fill>
      <patternFill patternType="solid">
        <fgColor theme="5" tint="-0.249977111117893"/>
        <bgColor indexed="39"/>
      </patternFill>
    </fill>
    <fill>
      <patternFill patternType="solid">
        <fgColor theme="9" tint="0.79998168889431442"/>
        <bgColor indexed="22"/>
      </patternFill>
    </fill>
    <fill>
      <patternFill patternType="solid">
        <fgColor theme="9" tint="-0.499984740745262"/>
        <bgColor indexed="64"/>
      </patternFill>
    </fill>
    <fill>
      <patternFill patternType="solid">
        <fgColor theme="4"/>
        <bgColor indexed="64"/>
      </patternFill>
    </fill>
    <fill>
      <patternFill patternType="solid">
        <fgColor theme="4" tint="0.79998168889431442"/>
        <bgColor indexed="27"/>
      </patternFill>
    </fill>
    <fill>
      <patternFill patternType="solid">
        <fgColor rgb="FF002060"/>
        <bgColor indexed="37"/>
      </patternFill>
    </fill>
    <fill>
      <patternFill patternType="solid">
        <fgColor rgb="FFB3DEFF"/>
        <bgColor indexed="64"/>
      </patternFill>
    </fill>
    <fill>
      <patternFill patternType="solid">
        <fgColor theme="0"/>
        <bgColor indexed="64"/>
      </patternFill>
    </fill>
    <fill>
      <patternFill patternType="solid">
        <fgColor theme="7" tint="0.39997558519241921"/>
        <bgColor indexed="64"/>
      </patternFill>
    </fill>
    <fill>
      <patternFill patternType="solid">
        <fgColor rgb="FFFF0000"/>
        <bgColor indexed="64"/>
      </patternFill>
    </fill>
    <fill>
      <patternFill patternType="solid">
        <fgColor rgb="FFC00000"/>
        <bgColor indexed="64"/>
      </patternFill>
    </fill>
    <fill>
      <patternFill patternType="solid">
        <fgColor rgb="FFFFC000"/>
        <bgColor indexed="64"/>
      </patternFill>
    </fill>
    <fill>
      <patternFill patternType="solid">
        <fgColor rgb="FFFFFF00"/>
        <bgColor indexed="64"/>
      </patternFill>
    </fill>
    <fill>
      <patternFill patternType="solid">
        <fgColor rgb="FF92D050"/>
        <bgColor indexed="64"/>
      </patternFill>
    </fill>
    <fill>
      <patternFill patternType="solid">
        <fgColor rgb="FF00B050"/>
        <bgColor indexed="64"/>
      </patternFill>
    </fill>
    <fill>
      <patternFill patternType="solid">
        <fgColor theme="9" tint="0.39997558519241921"/>
        <bgColor indexed="64"/>
      </patternFill>
    </fill>
  </fills>
  <borders count="56">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top style="thin">
        <color indexed="8"/>
      </top>
      <bottom style="thin">
        <color indexed="8"/>
      </bottom>
      <diagonal/>
    </border>
    <border>
      <left style="medium">
        <color indexed="64"/>
      </left>
      <right style="thin">
        <color indexed="8"/>
      </right>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style="thin">
        <color indexed="8"/>
      </right>
      <top style="thin">
        <color indexed="8"/>
      </top>
      <bottom/>
      <diagonal/>
    </border>
    <border>
      <left style="medium">
        <color indexed="64"/>
      </left>
      <right style="thin">
        <color indexed="8"/>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bottom style="thin">
        <color indexed="8"/>
      </bottom>
      <diagonal/>
    </border>
    <border>
      <left style="thin">
        <color indexed="8"/>
      </left>
      <right/>
      <top style="thin">
        <color indexed="8"/>
      </top>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8"/>
      </right>
      <top style="thin">
        <color indexed="8"/>
      </top>
      <bottom style="medium">
        <color indexed="64"/>
      </bottom>
      <diagonal/>
    </border>
    <border>
      <left style="medium">
        <color indexed="64"/>
      </left>
      <right style="thin">
        <color indexed="8"/>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8"/>
      </bottom>
      <diagonal/>
    </border>
  </borders>
  <cellStyleXfs count="4">
    <xf numFmtId="0" fontId="0" fillId="0" borderId="0"/>
    <xf numFmtId="0" fontId="2" fillId="2" borderId="0" applyNumberFormat="0" applyBorder="0" applyAlignment="0" applyProtection="0"/>
    <xf numFmtId="0" fontId="1" fillId="0" borderId="0" applyNumberFormat="0" applyFill="0" applyBorder="0" applyAlignment="0" applyProtection="0"/>
    <xf numFmtId="44" fontId="50" fillId="0" borderId="0" applyFont="0" applyFill="0" applyBorder="0" applyAlignment="0" applyProtection="0"/>
  </cellStyleXfs>
  <cellXfs count="277">
    <xf numFmtId="0" fontId="0" fillId="0" borderId="0" xfId="0"/>
    <xf numFmtId="0" fontId="6" fillId="0" borderId="0" xfId="0" applyFont="1" applyAlignment="1">
      <alignment horizontal="left" vertical="center" readingOrder="1"/>
    </xf>
    <xf numFmtId="0" fontId="7" fillId="0" borderId="0" xfId="0" applyFont="1"/>
    <xf numFmtId="0" fontId="8" fillId="0" borderId="0" xfId="0" applyFont="1" applyAlignment="1">
      <alignment horizontal="center"/>
    </xf>
    <xf numFmtId="0" fontId="8" fillId="0" borderId="0" xfId="0" applyFont="1"/>
    <xf numFmtId="0" fontId="9" fillId="0" borderId="0" xfId="0" applyFont="1" applyAlignment="1">
      <alignment horizontal="left" vertical="top"/>
    </xf>
    <xf numFmtId="0" fontId="9" fillId="0" borderId="0" xfId="0" applyFont="1" applyAlignment="1">
      <alignment horizontal="left"/>
    </xf>
    <xf numFmtId="0" fontId="7" fillId="0" borderId="0" xfId="0" applyFont="1" applyAlignment="1">
      <alignment horizontal="left"/>
    </xf>
    <xf numFmtId="0" fontId="13" fillId="0" borderId="0" xfId="2" applyNumberFormat="1" applyFont="1" applyFill="1" applyBorder="1" applyAlignment="1" applyProtection="1">
      <alignment horizontal="center"/>
    </xf>
    <xf numFmtId="0" fontId="11" fillId="0" borderId="0" xfId="0" applyFont="1" applyAlignment="1">
      <alignment horizontal="center"/>
    </xf>
    <xf numFmtId="0" fontId="11" fillId="0" borderId="0" xfId="0" applyFont="1"/>
    <xf numFmtId="0" fontId="9" fillId="0" borderId="0" xfId="0" applyFont="1" applyAlignment="1">
      <alignment horizontal="center"/>
    </xf>
    <xf numFmtId="49" fontId="7" fillId="0" borderId="0" xfId="0" applyNumberFormat="1" applyFont="1" applyAlignment="1">
      <alignment wrapText="1"/>
    </xf>
    <xf numFmtId="0" fontId="16" fillId="0" borderId="0" xfId="2" applyNumberFormat="1" applyFont="1" applyFill="1" applyBorder="1" applyAlignment="1" applyProtection="1">
      <alignment horizontal="center"/>
    </xf>
    <xf numFmtId="0" fontId="17" fillId="0" borderId="0" xfId="0" applyFont="1" applyAlignment="1">
      <alignment horizontal="left"/>
    </xf>
    <xf numFmtId="0" fontId="18" fillId="0" borderId="0" xfId="0" applyFont="1"/>
    <xf numFmtId="0" fontId="17" fillId="0" borderId="0" xfId="0" applyFont="1"/>
    <xf numFmtId="164" fontId="20" fillId="0" borderId="23" xfId="0" applyNumberFormat="1" applyFont="1" applyBorder="1" applyAlignment="1">
      <alignment horizontal="left" vertical="center"/>
    </xf>
    <xf numFmtId="164" fontId="21" fillId="0" borderId="2" xfId="0" applyNumberFormat="1" applyFont="1" applyBorder="1" applyAlignment="1">
      <alignment horizontal="center" vertical="center"/>
    </xf>
    <xf numFmtId="0" fontId="23" fillId="0" borderId="2" xfId="0" applyFont="1" applyBorder="1" applyAlignment="1">
      <alignment vertical="center"/>
    </xf>
    <xf numFmtId="0" fontId="21" fillId="0" borderId="2" xfId="0" applyFont="1" applyBorder="1" applyAlignment="1">
      <alignment horizontal="center" vertical="center"/>
    </xf>
    <xf numFmtId="165" fontId="9" fillId="0" borderId="2" xfId="0" applyNumberFormat="1" applyFont="1" applyBorder="1" applyAlignment="1">
      <alignment horizontal="center" vertical="center"/>
    </xf>
    <xf numFmtId="165" fontId="24" fillId="0" borderId="2" xfId="0" applyNumberFormat="1" applyFont="1" applyBorder="1" applyAlignment="1">
      <alignment horizontal="center" vertical="center"/>
    </xf>
    <xf numFmtId="0" fontId="21" fillId="0" borderId="1" xfId="0" applyFont="1" applyBorder="1" applyAlignment="1">
      <alignment horizontal="center" vertical="center"/>
    </xf>
    <xf numFmtId="165" fontId="24" fillId="0" borderId="1" xfId="0" applyNumberFormat="1" applyFont="1" applyBorder="1" applyAlignment="1">
      <alignment horizontal="center" vertical="center"/>
    </xf>
    <xf numFmtId="164" fontId="20" fillId="0" borderId="24" xfId="0" applyNumberFormat="1" applyFont="1" applyBorder="1" applyAlignment="1">
      <alignment horizontal="left" vertical="center"/>
    </xf>
    <xf numFmtId="164" fontId="21" fillId="0" borderId="1" xfId="0" applyNumberFormat="1" applyFont="1" applyBorder="1" applyAlignment="1">
      <alignment horizontal="center" vertical="center"/>
    </xf>
    <xf numFmtId="0" fontId="23" fillId="0" borderId="1" xfId="0" applyFont="1" applyBorder="1" applyAlignment="1">
      <alignment vertical="center"/>
    </xf>
    <xf numFmtId="164" fontId="20" fillId="0" borderId="25" xfId="0" applyNumberFormat="1" applyFont="1" applyBorder="1" applyAlignment="1">
      <alignment horizontal="left" vertical="center"/>
    </xf>
    <xf numFmtId="164" fontId="21" fillId="0" borderId="3" xfId="0" applyNumberFormat="1" applyFont="1" applyBorder="1" applyAlignment="1">
      <alignment horizontal="center" vertical="center"/>
    </xf>
    <xf numFmtId="0" fontId="23" fillId="0" borderId="3" xfId="0" applyFont="1" applyBorder="1" applyAlignment="1">
      <alignment vertical="center"/>
    </xf>
    <xf numFmtId="0" fontId="21" fillId="0" borderId="3" xfId="0" applyFont="1" applyBorder="1" applyAlignment="1">
      <alignment horizontal="center" vertical="center"/>
    </xf>
    <xf numFmtId="165" fontId="9" fillId="0" borderId="4" xfId="0" applyNumberFormat="1" applyFont="1" applyBorder="1" applyAlignment="1">
      <alignment horizontal="center" vertical="center"/>
    </xf>
    <xf numFmtId="165" fontId="24" fillId="0" borderId="3" xfId="0" applyNumberFormat="1" applyFont="1" applyBorder="1" applyAlignment="1">
      <alignment horizontal="center" vertical="center"/>
    </xf>
    <xf numFmtId="165" fontId="9" fillId="0" borderId="3" xfId="0" applyNumberFormat="1" applyFont="1" applyBorder="1" applyAlignment="1">
      <alignment horizontal="center" vertical="center"/>
    </xf>
    <xf numFmtId="164" fontId="20" fillId="0" borderId="26" xfId="0" applyNumberFormat="1" applyFont="1" applyBorder="1" applyAlignment="1">
      <alignment horizontal="left" vertical="center"/>
    </xf>
    <xf numFmtId="164" fontId="21" fillId="0" borderId="4" xfId="0" applyNumberFormat="1" applyFont="1" applyBorder="1" applyAlignment="1">
      <alignment horizontal="center" vertical="center"/>
    </xf>
    <xf numFmtId="0" fontId="23" fillId="0" borderId="4" xfId="0" applyFont="1" applyBorder="1" applyAlignment="1">
      <alignment horizontal="left" vertical="center"/>
    </xf>
    <xf numFmtId="0" fontId="21" fillId="0" borderId="4" xfId="0" applyFont="1" applyBorder="1" applyAlignment="1">
      <alignment horizontal="center" vertical="center"/>
    </xf>
    <xf numFmtId="0" fontId="23" fillId="0" borderId="1" xfId="0" applyFont="1" applyBorder="1" applyAlignment="1">
      <alignment horizontal="left" vertical="center"/>
    </xf>
    <xf numFmtId="165" fontId="9" fillId="0" borderId="1" xfId="0" applyNumberFormat="1" applyFont="1" applyBorder="1" applyAlignment="1">
      <alignment horizontal="center" vertical="center"/>
    </xf>
    <xf numFmtId="49" fontId="20" fillId="0" borderId="30" xfId="0" applyNumberFormat="1" applyFont="1" applyBorder="1" applyAlignment="1">
      <alignment vertical="center"/>
    </xf>
    <xf numFmtId="49" fontId="21" fillId="0" borderId="21" xfId="0" applyNumberFormat="1" applyFont="1" applyBorder="1" applyAlignment="1">
      <alignment horizontal="center" vertical="center"/>
    </xf>
    <xf numFmtId="0" fontId="23" fillId="0" borderId="21" xfId="0" applyFont="1" applyBorder="1" applyAlignment="1">
      <alignment vertical="center"/>
    </xf>
    <xf numFmtId="0" fontId="21" fillId="0" borderId="21" xfId="0" applyFont="1" applyBorder="1" applyAlignment="1">
      <alignment horizontal="center" vertical="center"/>
    </xf>
    <xf numFmtId="2" fontId="24" fillId="0" borderId="21" xfId="0" applyNumberFormat="1" applyFont="1" applyBorder="1" applyAlignment="1">
      <alignment horizontal="center" vertical="center"/>
    </xf>
    <xf numFmtId="49" fontId="20" fillId="0" borderId="27" xfId="0" applyNumberFormat="1" applyFont="1" applyBorder="1" applyAlignment="1">
      <alignment vertical="center"/>
    </xf>
    <xf numFmtId="49" fontId="21" fillId="0" borderId="5" xfId="0" applyNumberFormat="1" applyFont="1" applyBorder="1" applyAlignment="1">
      <alignment horizontal="center" vertical="center"/>
    </xf>
    <xf numFmtId="0" fontId="23" fillId="0" borderId="5" xfId="0" applyFont="1" applyBorder="1" applyAlignment="1">
      <alignment vertical="center"/>
    </xf>
    <xf numFmtId="0" fontId="21" fillId="0" borderId="5" xfId="0" applyFont="1" applyBorder="1" applyAlignment="1">
      <alignment horizontal="center" vertical="center"/>
    </xf>
    <xf numFmtId="2" fontId="24" fillId="0" borderId="5" xfId="0" applyNumberFormat="1" applyFont="1" applyBorder="1" applyAlignment="1">
      <alignment horizontal="center" vertical="center"/>
    </xf>
    <xf numFmtId="49" fontId="20" fillId="0" borderId="29" xfId="0" applyNumberFormat="1" applyFont="1" applyBorder="1" applyAlignment="1">
      <alignment vertical="center"/>
    </xf>
    <xf numFmtId="49" fontId="21" fillId="0" borderId="20" xfId="0" applyNumberFormat="1" applyFont="1" applyBorder="1" applyAlignment="1">
      <alignment horizontal="center" vertical="center"/>
    </xf>
    <xf numFmtId="0" fontId="21" fillId="0" borderId="20" xfId="0" applyFont="1" applyBorder="1" applyAlignment="1">
      <alignment horizontal="center" vertical="center"/>
    </xf>
    <xf numFmtId="2" fontId="24" fillId="0" borderId="20" xfId="0" applyNumberFormat="1" applyFont="1" applyBorder="1" applyAlignment="1">
      <alignment horizontal="center" vertical="center"/>
    </xf>
    <xf numFmtId="164" fontId="20" fillId="0" borderId="27" xfId="0" applyNumberFormat="1" applyFont="1" applyBorder="1" applyAlignment="1">
      <alignment horizontal="left" vertical="center"/>
    </xf>
    <xf numFmtId="164" fontId="21" fillId="0" borderId="5" xfId="0" applyNumberFormat="1" applyFont="1" applyBorder="1" applyAlignment="1">
      <alignment horizontal="center" vertical="center"/>
    </xf>
    <xf numFmtId="165" fontId="24" fillId="0" borderId="5" xfId="0" applyNumberFormat="1" applyFont="1" applyBorder="1" applyAlignment="1">
      <alignment horizontal="center" vertical="center"/>
    </xf>
    <xf numFmtId="0" fontId="20" fillId="0" borderId="27" xfId="0" applyFont="1" applyBorder="1" applyAlignment="1">
      <alignment vertical="center"/>
    </xf>
    <xf numFmtId="49" fontId="20" fillId="0" borderId="23" xfId="0" applyNumberFormat="1" applyFont="1" applyBorder="1" applyAlignment="1">
      <alignment vertical="center"/>
    </xf>
    <xf numFmtId="49" fontId="21" fillId="0" borderId="2" xfId="0" applyNumberFormat="1" applyFont="1" applyBorder="1" applyAlignment="1">
      <alignment horizontal="center" vertical="center"/>
    </xf>
    <xf numFmtId="49" fontId="20" fillId="0" borderId="25" xfId="0" applyNumberFormat="1" applyFont="1" applyBorder="1" applyAlignment="1">
      <alignment vertical="center"/>
    </xf>
    <xf numFmtId="49" fontId="21" fillId="0" borderId="3" xfId="0" applyNumberFormat="1" applyFont="1" applyBorder="1" applyAlignment="1">
      <alignment horizontal="center" vertical="center"/>
    </xf>
    <xf numFmtId="2" fontId="24" fillId="0" borderId="36" xfId="0" applyNumberFormat="1" applyFont="1" applyBorder="1" applyAlignment="1">
      <alignment horizontal="center" vertical="center"/>
    </xf>
    <xf numFmtId="49" fontId="20" fillId="0" borderId="24" xfId="0" applyNumberFormat="1" applyFont="1" applyBorder="1" applyAlignment="1">
      <alignment vertical="center"/>
    </xf>
    <xf numFmtId="49" fontId="21" fillId="0" borderId="1" xfId="0" applyNumberFormat="1" applyFont="1" applyBorder="1" applyAlignment="1">
      <alignment horizontal="center" vertical="center"/>
    </xf>
    <xf numFmtId="2" fontId="24" fillId="0" borderId="22" xfId="0" applyNumberFormat="1" applyFont="1" applyBorder="1" applyAlignment="1">
      <alignment horizontal="center" vertical="center"/>
    </xf>
    <xf numFmtId="1" fontId="20" fillId="0" borderId="25" xfId="0" applyNumberFormat="1" applyFont="1" applyBorder="1" applyAlignment="1">
      <alignment horizontal="left" vertical="center"/>
    </xf>
    <xf numFmtId="1" fontId="20" fillId="0" borderId="23" xfId="0" applyNumberFormat="1" applyFont="1" applyBorder="1" applyAlignment="1">
      <alignment horizontal="left" vertical="center"/>
    </xf>
    <xf numFmtId="2" fontId="24" fillId="0" borderId="2" xfId="0" applyNumberFormat="1" applyFont="1" applyBorder="1" applyAlignment="1">
      <alignment horizontal="center" vertical="center"/>
    </xf>
    <xf numFmtId="49" fontId="20" fillId="0" borderId="32" xfId="0" applyNumberFormat="1" applyFont="1" applyBorder="1" applyAlignment="1">
      <alignment vertical="center"/>
    </xf>
    <xf numFmtId="49" fontId="21" fillId="0" borderId="33" xfId="0" applyNumberFormat="1" applyFont="1" applyBorder="1" applyAlignment="1">
      <alignment horizontal="center" vertical="center"/>
    </xf>
    <xf numFmtId="0" fontId="23" fillId="0" borderId="33" xfId="0" applyFont="1" applyBorder="1" applyAlignment="1">
      <alignment vertical="center"/>
    </xf>
    <xf numFmtId="0" fontId="21" fillId="0" borderId="33" xfId="0" applyFont="1" applyBorder="1" applyAlignment="1">
      <alignment horizontal="center" vertical="center"/>
    </xf>
    <xf numFmtId="165" fontId="9" fillId="0" borderId="34" xfId="0" applyNumberFormat="1" applyFont="1" applyBorder="1" applyAlignment="1">
      <alignment horizontal="center" vertical="center"/>
    </xf>
    <xf numFmtId="2" fontId="24" fillId="0" borderId="33" xfId="0" applyNumberFormat="1" applyFont="1" applyBorder="1" applyAlignment="1">
      <alignment horizontal="center" vertical="center"/>
    </xf>
    <xf numFmtId="49" fontId="20" fillId="0" borderId="0" xfId="0" applyNumberFormat="1" applyFont="1" applyAlignment="1">
      <alignment vertical="center"/>
    </xf>
    <xf numFmtId="49" fontId="21" fillId="0" borderId="0" xfId="0" applyNumberFormat="1" applyFont="1" applyAlignment="1">
      <alignment horizontal="center" vertical="center"/>
    </xf>
    <xf numFmtId="0" fontId="4" fillId="0" borderId="0" xfId="0" applyFont="1" applyAlignment="1">
      <alignment horizontal="center" vertical="center"/>
    </xf>
    <xf numFmtId="0" fontId="22" fillId="2" borderId="0" xfId="1" applyNumberFormat="1" applyFont="1" applyBorder="1" applyAlignment="1" applyProtection="1">
      <alignment horizontal="center"/>
    </xf>
    <xf numFmtId="0" fontId="23" fillId="0" borderId="0" xfId="0" applyFont="1" applyAlignment="1">
      <alignment vertical="center"/>
    </xf>
    <xf numFmtId="0" fontId="21" fillId="0" borderId="0" xfId="0" applyFont="1" applyAlignment="1">
      <alignment horizontal="center" vertical="center"/>
    </xf>
    <xf numFmtId="165" fontId="9" fillId="0" borderId="0" xfId="0" applyNumberFormat="1" applyFont="1" applyAlignment="1">
      <alignment horizontal="center" vertical="center"/>
    </xf>
    <xf numFmtId="2" fontId="24" fillId="0" borderId="0" xfId="0" applyNumberFormat="1" applyFont="1" applyAlignment="1">
      <alignment horizontal="center" vertical="center"/>
    </xf>
    <xf numFmtId="165" fontId="24" fillId="0" borderId="0" xfId="0" applyNumberFormat="1" applyFont="1" applyAlignment="1">
      <alignment horizontal="center" vertical="center"/>
    </xf>
    <xf numFmtId="49" fontId="26" fillId="0" borderId="0" xfId="0" applyNumberFormat="1" applyFont="1" applyAlignment="1">
      <alignment vertical="center"/>
    </xf>
    <xf numFmtId="49" fontId="26" fillId="0" borderId="0" xfId="0" applyNumberFormat="1" applyFont="1" applyAlignment="1">
      <alignment horizontal="center" vertical="center"/>
    </xf>
    <xf numFmtId="0" fontId="24" fillId="0" borderId="0" xfId="0" applyFont="1" applyAlignment="1">
      <alignment horizontal="center" vertical="center"/>
    </xf>
    <xf numFmtId="0" fontId="4" fillId="0" borderId="0" xfId="0" applyFont="1" applyAlignment="1">
      <alignment horizontal="center"/>
    </xf>
    <xf numFmtId="0" fontId="7" fillId="0" borderId="0" xfId="0" applyFont="1" applyAlignment="1">
      <alignment vertical="center"/>
    </xf>
    <xf numFmtId="0" fontId="29" fillId="0" borderId="0" xfId="0" applyFont="1"/>
    <xf numFmtId="49" fontId="7" fillId="0" borderId="0" xfId="0" applyNumberFormat="1" applyFont="1"/>
    <xf numFmtId="165" fontId="32" fillId="4" borderId="0" xfId="0" applyNumberFormat="1" applyFont="1" applyFill="1" applyAlignment="1">
      <alignment horizontal="center" vertical="center"/>
    </xf>
    <xf numFmtId="2" fontId="7" fillId="0" borderId="0" xfId="0" applyNumberFormat="1" applyFont="1"/>
    <xf numFmtId="0" fontId="7" fillId="0" borderId="0" xfId="0" applyFont="1" applyAlignment="1">
      <alignment horizontal="right"/>
    </xf>
    <xf numFmtId="0" fontId="0" fillId="0" borderId="0" xfId="0" applyAlignment="1">
      <alignment horizontal="center" vertical="center"/>
    </xf>
    <xf numFmtId="0" fontId="0" fillId="0" borderId="0" xfId="0" applyAlignment="1">
      <alignment vertical="center"/>
    </xf>
    <xf numFmtId="0" fontId="7" fillId="0" borderId="0" xfId="0" applyFont="1" applyAlignment="1">
      <alignment horizontal="left" vertical="top"/>
    </xf>
    <xf numFmtId="0" fontId="10" fillId="0" borderId="0" xfId="0" applyFont="1" applyAlignment="1">
      <alignment horizontal="left" vertical="top"/>
    </xf>
    <xf numFmtId="0" fontId="11" fillId="0" borderId="0" xfId="0" applyFont="1" applyAlignment="1">
      <alignment vertical="top"/>
    </xf>
    <xf numFmtId="0" fontId="12" fillId="0" borderId="0" xfId="0" applyFont="1" applyAlignment="1">
      <alignment horizontal="left" vertical="top"/>
    </xf>
    <xf numFmtId="0" fontId="34" fillId="5" borderId="8" xfId="0" applyFont="1" applyFill="1" applyBorder="1" applyAlignment="1">
      <alignment horizontal="center" vertical="center" wrapText="1"/>
    </xf>
    <xf numFmtId="0" fontId="35" fillId="5" borderId="8" xfId="0" applyFont="1" applyFill="1" applyBorder="1" applyAlignment="1">
      <alignment horizontal="center" vertical="center"/>
    </xf>
    <xf numFmtId="0" fontId="34" fillId="5" borderId="10" xfId="0" applyFont="1" applyFill="1" applyBorder="1" applyAlignment="1">
      <alignment horizontal="center" vertical="center" wrapText="1"/>
    </xf>
    <xf numFmtId="0" fontId="36" fillId="5" borderId="8" xfId="0" applyFont="1" applyFill="1" applyBorder="1" applyAlignment="1">
      <alignment horizontal="center" vertical="center" wrapText="1"/>
    </xf>
    <xf numFmtId="0" fontId="34" fillId="5" borderId="38" xfId="0" applyFont="1" applyFill="1" applyBorder="1" applyAlignment="1">
      <alignment horizontal="center" vertical="center" wrapText="1"/>
    </xf>
    <xf numFmtId="0" fontId="34" fillId="5" borderId="13" xfId="0" applyFont="1" applyFill="1" applyBorder="1" applyAlignment="1">
      <alignment horizontal="center" vertical="center" wrapText="1"/>
    </xf>
    <xf numFmtId="0" fontId="37" fillId="0" borderId="5" xfId="0" applyFont="1" applyBorder="1" applyAlignment="1">
      <alignment horizontal="left" vertical="center"/>
    </xf>
    <xf numFmtId="0" fontId="5" fillId="0" borderId="0" xfId="0" applyFont="1" applyAlignment="1">
      <alignment vertical="top" wrapText="1"/>
    </xf>
    <xf numFmtId="2" fontId="30" fillId="13" borderId="0" xfId="0" applyNumberFormat="1" applyFont="1" applyFill="1" applyAlignment="1">
      <alignment horizontal="right" vertical="center"/>
    </xf>
    <xf numFmtId="2" fontId="30" fillId="13" borderId="0" xfId="0" applyNumberFormat="1" applyFont="1" applyFill="1" applyAlignment="1">
      <alignment horizontal="left" vertical="center"/>
    </xf>
    <xf numFmtId="49" fontId="17" fillId="0" borderId="0" xfId="0" applyNumberFormat="1" applyFont="1" applyAlignment="1">
      <alignment horizontal="center" vertical="center"/>
    </xf>
    <xf numFmtId="0" fontId="36" fillId="5" borderId="38" xfId="0" applyFont="1" applyFill="1" applyBorder="1" applyAlignment="1">
      <alignment horizontal="center" vertical="center" wrapText="1"/>
    </xf>
    <xf numFmtId="0" fontId="43" fillId="5" borderId="38" xfId="0" applyFont="1" applyFill="1" applyBorder="1" applyAlignment="1">
      <alignment horizontal="center" vertical="center" wrapText="1"/>
    </xf>
    <xf numFmtId="0" fontId="44" fillId="15" borderId="0" xfId="0" applyFont="1" applyFill="1"/>
    <xf numFmtId="0" fontId="46" fillId="15" borderId="0" xfId="0" applyFont="1" applyFill="1"/>
    <xf numFmtId="0" fontId="44" fillId="15" borderId="18" xfId="0" applyFont="1" applyFill="1" applyBorder="1"/>
    <xf numFmtId="0" fontId="44" fillId="15" borderId="19" xfId="0" applyFont="1" applyFill="1" applyBorder="1"/>
    <xf numFmtId="0" fontId="44" fillId="15" borderId="12" xfId="0" applyFont="1" applyFill="1" applyBorder="1"/>
    <xf numFmtId="0" fontId="44" fillId="15" borderId="13" xfId="0" applyFont="1" applyFill="1" applyBorder="1"/>
    <xf numFmtId="0" fontId="44" fillId="15" borderId="14" xfId="0" applyFont="1" applyFill="1" applyBorder="1"/>
    <xf numFmtId="0" fontId="44" fillId="15" borderId="15" xfId="0" applyFont="1" applyFill="1" applyBorder="1"/>
    <xf numFmtId="0" fontId="44" fillId="15" borderId="16" xfId="0" applyFont="1" applyFill="1" applyBorder="1"/>
    <xf numFmtId="0" fontId="44" fillId="15" borderId="16" xfId="0" applyFont="1" applyFill="1" applyBorder="1" applyAlignment="1">
      <alignment wrapText="1"/>
    </xf>
    <xf numFmtId="0" fontId="44" fillId="15" borderId="17" xfId="0" applyFont="1" applyFill="1" applyBorder="1"/>
    <xf numFmtId="0" fontId="46" fillId="15" borderId="0" xfId="0" applyFont="1" applyFill="1" applyAlignment="1">
      <alignment horizontal="left" vertical="center"/>
    </xf>
    <xf numFmtId="165" fontId="24" fillId="15" borderId="37" xfId="0" applyNumberFormat="1" applyFont="1" applyFill="1" applyBorder="1" applyAlignment="1">
      <alignment horizontal="center" vertical="center"/>
    </xf>
    <xf numFmtId="165" fontId="24" fillId="15" borderId="28" xfId="0" applyNumberFormat="1" applyFont="1" applyFill="1" applyBorder="1" applyAlignment="1">
      <alignment horizontal="center" vertical="center"/>
    </xf>
    <xf numFmtId="165" fontId="24" fillId="15" borderId="31" xfId="0" applyNumberFormat="1" applyFont="1" applyFill="1" applyBorder="1" applyAlignment="1">
      <alignment horizontal="center" vertical="center"/>
    </xf>
    <xf numFmtId="2" fontId="24" fillId="0" borderId="39" xfId="0" applyNumberFormat="1" applyFont="1" applyBorder="1" applyAlignment="1">
      <alignment horizontal="center" vertical="center"/>
    </xf>
    <xf numFmtId="0" fontId="48" fillId="14" borderId="0" xfId="0" applyFont="1" applyFill="1" applyAlignment="1">
      <alignment horizontal="left" vertical="center" wrapText="1"/>
    </xf>
    <xf numFmtId="0" fontId="48" fillId="14" borderId="16" xfId="0" applyFont="1" applyFill="1" applyBorder="1" applyAlignment="1">
      <alignment horizontal="left" vertical="center" wrapText="1"/>
    </xf>
    <xf numFmtId="0" fontId="4" fillId="0" borderId="2" xfId="0" applyFont="1" applyBorder="1" applyAlignment="1" applyProtection="1">
      <alignment horizontal="center" vertical="center"/>
      <protection locked="0"/>
    </xf>
    <xf numFmtId="0" fontId="22" fillId="2" borderId="2" xfId="1" applyNumberFormat="1" applyFont="1" applyBorder="1" applyAlignment="1" applyProtection="1">
      <alignment horizont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20" xfId="0" applyFont="1" applyBorder="1" applyAlignment="1" applyProtection="1">
      <alignment horizontal="center" vertical="center"/>
      <protection locked="0"/>
    </xf>
    <xf numFmtId="0" fontId="4" fillId="0" borderId="33" xfId="0" applyFont="1" applyBorder="1" applyAlignment="1" applyProtection="1">
      <alignment horizontal="center" vertical="center"/>
      <protection locked="0"/>
    </xf>
    <xf numFmtId="0" fontId="7" fillId="0" borderId="0" xfId="0" applyFont="1" applyAlignment="1" applyProtection="1">
      <alignment horizontal="center"/>
      <protection locked="0"/>
    </xf>
    <xf numFmtId="0" fontId="44" fillId="15" borderId="0" xfId="0" applyFont="1" applyFill="1" applyProtection="1">
      <protection locked="0"/>
    </xf>
    <xf numFmtId="0" fontId="46" fillId="15" borderId="0" xfId="0" applyFont="1" applyFill="1" applyProtection="1">
      <protection locked="0"/>
    </xf>
    <xf numFmtId="0" fontId="46" fillId="15" borderId="0" xfId="0" applyFont="1" applyFill="1" applyAlignment="1" applyProtection="1">
      <alignment horizontal="left" vertical="center" wrapText="1"/>
      <protection locked="0"/>
    </xf>
    <xf numFmtId="0" fontId="44" fillId="15" borderId="0" xfId="0" applyFont="1" applyFill="1" applyAlignment="1" applyProtection="1">
      <alignment wrapText="1"/>
      <protection locked="0"/>
    </xf>
    <xf numFmtId="49" fontId="20" fillId="0" borderId="0" xfId="0" applyNumberFormat="1" applyFont="1" applyAlignment="1">
      <alignment horizontal="left" vertical="center"/>
    </xf>
    <xf numFmtId="49" fontId="21" fillId="0" borderId="0" xfId="0" applyNumberFormat="1" applyFont="1" applyAlignment="1">
      <alignment horizontal="left" vertical="center"/>
    </xf>
    <xf numFmtId="0" fontId="4" fillId="0" borderId="0" xfId="0" applyFont="1" applyAlignment="1">
      <alignment horizontal="left"/>
    </xf>
    <xf numFmtId="0" fontId="0" fillId="0" borderId="0" xfId="0" applyAlignment="1">
      <alignment horizontal="left"/>
    </xf>
    <xf numFmtId="0" fontId="29" fillId="0" borderId="0" xfId="0" applyFont="1" applyAlignment="1">
      <alignment horizontal="left"/>
    </xf>
    <xf numFmtId="0" fontId="37" fillId="0" borderId="0" xfId="0" applyFont="1" applyAlignment="1">
      <alignment horizontal="center" vertical="center"/>
    </xf>
    <xf numFmtId="49" fontId="14" fillId="0" borderId="0" xfId="2" applyNumberFormat="1" applyFont="1" applyFill="1" applyBorder="1" applyAlignment="1" applyProtection="1">
      <alignment horizontal="center" vertical="center" wrapText="1"/>
      <protection locked="0"/>
    </xf>
    <xf numFmtId="0" fontId="23" fillId="0" borderId="20" xfId="0" applyFont="1" applyBorder="1" applyAlignment="1">
      <alignment vertical="center"/>
    </xf>
    <xf numFmtId="0" fontId="23" fillId="0" borderId="4" xfId="0" applyFont="1" applyBorder="1" applyAlignment="1">
      <alignment vertical="center"/>
    </xf>
    <xf numFmtId="164" fontId="20" fillId="0" borderId="47" xfId="0" applyNumberFormat="1" applyFont="1" applyBorder="1" applyAlignment="1">
      <alignment horizontal="left" vertical="center"/>
    </xf>
    <xf numFmtId="164" fontId="21" fillId="0" borderId="34" xfId="0" applyNumberFormat="1" applyFont="1" applyBorder="1" applyAlignment="1">
      <alignment horizontal="center" vertical="center"/>
    </xf>
    <xf numFmtId="0" fontId="4" fillId="0" borderId="34" xfId="0" applyFont="1" applyBorder="1" applyAlignment="1" applyProtection="1">
      <alignment horizontal="center" vertical="center"/>
      <protection locked="0"/>
    </xf>
    <xf numFmtId="0" fontId="22" fillId="2" borderId="34" xfId="1" applyNumberFormat="1" applyFont="1" applyBorder="1" applyAlignment="1" applyProtection="1">
      <alignment horizontal="center"/>
      <protection locked="0"/>
    </xf>
    <xf numFmtId="0" fontId="23" fillId="0" borderId="34" xfId="0" applyFont="1" applyBorder="1" applyAlignment="1">
      <alignment vertical="center"/>
    </xf>
    <xf numFmtId="0" fontId="21" fillId="0" borderId="34" xfId="0" applyFont="1" applyBorder="1" applyAlignment="1">
      <alignment horizontal="center" vertical="center"/>
    </xf>
    <xf numFmtId="165" fontId="24" fillId="0" borderId="34" xfId="0" applyNumberFormat="1" applyFont="1" applyBorder="1" applyAlignment="1">
      <alignment horizontal="center" vertical="center"/>
    </xf>
    <xf numFmtId="0" fontId="22" fillId="2" borderId="4" xfId="1" applyNumberFormat="1" applyFont="1" applyBorder="1" applyAlignment="1" applyProtection="1">
      <alignment horizontal="center"/>
      <protection locked="0"/>
    </xf>
    <xf numFmtId="164" fontId="20" fillId="0" borderId="48" xfId="0" applyNumberFormat="1" applyFont="1" applyBorder="1" applyAlignment="1">
      <alignment horizontal="left" vertical="center"/>
    </xf>
    <xf numFmtId="164" fontId="21" fillId="0" borderId="49" xfId="0" applyNumberFormat="1" applyFont="1" applyBorder="1" applyAlignment="1">
      <alignment horizontal="center" vertical="center"/>
    </xf>
    <xf numFmtId="0" fontId="4" fillId="0" borderId="49" xfId="0" applyFont="1" applyBorder="1" applyAlignment="1" applyProtection="1">
      <alignment horizontal="center" vertical="center"/>
      <protection locked="0"/>
    </xf>
    <xf numFmtId="0" fontId="22" fillId="2" borderId="49" xfId="1" applyNumberFormat="1" applyFont="1" applyBorder="1" applyAlignment="1" applyProtection="1">
      <alignment horizontal="center"/>
      <protection locked="0"/>
    </xf>
    <xf numFmtId="0" fontId="23" fillId="0" borderId="49" xfId="0" applyFont="1" applyBorder="1" applyAlignment="1">
      <alignment horizontal="left" vertical="center"/>
    </xf>
    <xf numFmtId="0" fontId="21" fillId="0" borderId="49" xfId="0" applyFont="1" applyBorder="1" applyAlignment="1">
      <alignment horizontal="center" vertical="center"/>
    </xf>
    <xf numFmtId="165" fontId="9" fillId="0" borderId="49" xfId="0" applyNumberFormat="1" applyFont="1" applyBorder="1" applyAlignment="1">
      <alignment horizontal="center" vertical="center"/>
    </xf>
    <xf numFmtId="165" fontId="24" fillId="0" borderId="49" xfId="0" applyNumberFormat="1" applyFont="1" applyBorder="1" applyAlignment="1">
      <alignment horizontal="center" vertical="center"/>
    </xf>
    <xf numFmtId="165" fontId="24" fillId="15" borderId="50" xfId="0" applyNumberFormat="1" applyFont="1" applyFill="1" applyBorder="1" applyAlignment="1">
      <alignment horizontal="center" vertical="center"/>
    </xf>
    <xf numFmtId="0" fontId="20" fillId="0" borderId="51" xfId="0" applyFont="1" applyBorder="1" applyAlignment="1">
      <alignment vertical="center"/>
    </xf>
    <xf numFmtId="0" fontId="21" fillId="0" borderId="39" xfId="0" applyFont="1" applyBorder="1" applyAlignment="1">
      <alignment horizontal="center" vertical="center"/>
    </xf>
    <xf numFmtId="0" fontId="4" fillId="0" borderId="39" xfId="0" applyFont="1" applyBorder="1" applyAlignment="1" applyProtection="1">
      <alignment horizontal="center" vertical="center"/>
      <protection locked="0"/>
    </xf>
    <xf numFmtId="0" fontId="23" fillId="0" borderId="39" xfId="0" applyFont="1" applyBorder="1" applyAlignment="1">
      <alignment vertical="center"/>
    </xf>
    <xf numFmtId="165" fontId="24" fillId="0" borderId="39" xfId="0" applyNumberFormat="1" applyFont="1" applyBorder="1" applyAlignment="1">
      <alignment horizontal="center" vertical="center"/>
    </xf>
    <xf numFmtId="49" fontId="20" fillId="0" borderId="26" xfId="0" applyNumberFormat="1" applyFont="1" applyBorder="1" applyAlignment="1">
      <alignment vertical="center"/>
    </xf>
    <xf numFmtId="49" fontId="21" fillId="0" borderId="4" xfId="0" applyNumberFormat="1" applyFont="1" applyBorder="1" applyAlignment="1">
      <alignment horizontal="center" vertical="center"/>
    </xf>
    <xf numFmtId="2" fontId="24" fillId="0" borderId="4" xfId="0" applyNumberFormat="1" applyFont="1" applyBorder="1" applyAlignment="1">
      <alignment horizontal="center" vertical="center"/>
    </xf>
    <xf numFmtId="0" fontId="23" fillId="0" borderId="49" xfId="0" applyFont="1" applyBorder="1" applyAlignment="1">
      <alignment vertical="center"/>
    </xf>
    <xf numFmtId="0" fontId="7" fillId="17" borderId="0" xfId="0" applyFont="1" applyFill="1"/>
    <xf numFmtId="0" fontId="7" fillId="18" borderId="0" xfId="0" applyFont="1" applyFill="1"/>
    <xf numFmtId="0" fontId="7" fillId="19" borderId="0" xfId="0" applyFont="1" applyFill="1"/>
    <xf numFmtId="0" fontId="7" fillId="20" borderId="0" xfId="0" applyFont="1" applyFill="1"/>
    <xf numFmtId="0" fontId="7" fillId="21" borderId="0" xfId="0" applyFont="1" applyFill="1"/>
    <xf numFmtId="0" fontId="7" fillId="22" borderId="0" xfId="0" applyFont="1" applyFill="1"/>
    <xf numFmtId="0" fontId="21" fillId="0" borderId="35" xfId="0" applyFont="1" applyBorder="1" applyAlignment="1">
      <alignment horizontal="center" vertical="center"/>
    </xf>
    <xf numFmtId="2" fontId="24" fillId="0" borderId="55" xfId="0" applyNumberFormat="1" applyFont="1" applyBorder="1" applyAlignment="1">
      <alignment horizontal="center" vertical="center"/>
    </xf>
    <xf numFmtId="165" fontId="9" fillId="0" borderId="5" xfId="0" applyNumberFormat="1" applyFont="1" applyBorder="1" applyAlignment="1">
      <alignment horizontal="center" vertical="center"/>
    </xf>
    <xf numFmtId="49" fontId="15" fillId="3" borderId="20" xfId="0" applyNumberFormat="1" applyFont="1" applyFill="1" applyBorder="1" applyAlignment="1" applyProtection="1">
      <alignment horizontal="center" vertical="center" wrapText="1"/>
      <protection locked="0"/>
    </xf>
    <xf numFmtId="49" fontId="15" fillId="3" borderId="21" xfId="0" applyNumberFormat="1" applyFont="1" applyFill="1" applyBorder="1" applyAlignment="1" applyProtection="1">
      <alignment horizontal="center" vertical="center" wrapText="1"/>
      <protection locked="0"/>
    </xf>
    <xf numFmtId="0" fontId="51" fillId="16" borderId="0" xfId="0" applyFont="1" applyFill="1" applyAlignment="1">
      <alignment horizontal="right" vertical="center"/>
    </xf>
    <xf numFmtId="44" fontId="51" fillId="16" borderId="0" xfId="3" applyFont="1" applyFill="1" applyBorder="1" applyAlignment="1">
      <alignment horizontal="right" vertical="center"/>
    </xf>
    <xf numFmtId="0" fontId="42" fillId="6" borderId="12" xfId="0" applyFont="1" applyFill="1" applyBorder="1" applyAlignment="1">
      <alignment horizontal="center" vertical="center"/>
    </xf>
    <xf numFmtId="0" fontId="42" fillId="6" borderId="13" xfId="0" applyFont="1" applyFill="1" applyBorder="1" applyAlignment="1">
      <alignment horizontal="center" vertical="center"/>
    </xf>
    <xf numFmtId="0" fontId="42" fillId="6" borderId="14" xfId="0" applyFont="1" applyFill="1" applyBorder="1" applyAlignment="1">
      <alignment horizontal="center" vertical="center"/>
    </xf>
    <xf numFmtId="0" fontId="42" fillId="6" borderId="9" xfId="0" applyFont="1" applyFill="1" applyBorder="1" applyAlignment="1">
      <alignment horizontal="center" vertical="center"/>
    </xf>
    <xf numFmtId="0" fontId="42" fillId="6" borderId="10" xfId="0" applyFont="1" applyFill="1" applyBorder="1" applyAlignment="1">
      <alignment horizontal="center" vertical="center"/>
    </xf>
    <xf numFmtId="0" fontId="42" fillId="6" borderId="11" xfId="0" applyFont="1" applyFill="1" applyBorder="1" applyAlignment="1">
      <alignment horizontal="center" vertical="center"/>
    </xf>
    <xf numFmtId="0" fontId="42" fillId="6" borderId="52" xfId="0" applyFont="1" applyFill="1" applyBorder="1" applyAlignment="1">
      <alignment horizontal="center" vertical="center"/>
    </xf>
    <xf numFmtId="0" fontId="42" fillId="6" borderId="53" xfId="0" applyFont="1" applyFill="1" applyBorder="1" applyAlignment="1">
      <alignment horizontal="center" vertical="center"/>
    </xf>
    <xf numFmtId="0" fontId="42" fillId="6" borderId="54" xfId="0" applyFont="1" applyFill="1" applyBorder="1" applyAlignment="1">
      <alignment horizontal="center" vertical="center"/>
    </xf>
    <xf numFmtId="0" fontId="42" fillId="7" borderId="9" xfId="0" applyFont="1" applyFill="1" applyBorder="1" applyAlignment="1">
      <alignment horizontal="center" vertical="center"/>
    </xf>
    <xf numFmtId="0" fontId="42" fillId="7" borderId="10" xfId="0" applyFont="1" applyFill="1" applyBorder="1" applyAlignment="1">
      <alignment horizontal="center" vertical="center"/>
    </xf>
    <xf numFmtId="0" fontId="42" fillId="7" borderId="11" xfId="0" applyFont="1" applyFill="1" applyBorder="1" applyAlignment="1">
      <alignment horizontal="center" vertical="center"/>
    </xf>
    <xf numFmtId="44" fontId="18" fillId="12" borderId="44" xfId="3" applyFont="1" applyFill="1" applyBorder="1" applyAlignment="1">
      <alignment horizontal="left" vertical="center" wrapText="1"/>
    </xf>
    <xf numFmtId="44" fontId="18" fillId="12" borderId="45" xfId="3" applyFont="1" applyFill="1" applyBorder="1" applyAlignment="1">
      <alignment horizontal="left" vertical="center" wrapText="1"/>
    </xf>
    <xf numFmtId="49" fontId="18" fillId="12" borderId="45" xfId="0" applyNumberFormat="1" applyFont="1" applyFill="1" applyBorder="1" applyAlignment="1" applyProtection="1">
      <alignment horizontal="center" vertical="center" wrapText="1"/>
      <protection locked="0"/>
    </xf>
    <xf numFmtId="49" fontId="18" fillId="12" borderId="46" xfId="0" applyNumberFormat="1" applyFont="1" applyFill="1" applyBorder="1" applyAlignment="1" applyProtection="1">
      <alignment horizontal="center" vertical="center" wrapText="1"/>
      <protection locked="0"/>
    </xf>
    <xf numFmtId="0" fontId="7" fillId="0" borderId="0" xfId="0" applyFont="1" applyAlignment="1">
      <alignment horizontal="left" vertical="center" wrapText="1"/>
    </xf>
    <xf numFmtId="0" fontId="7" fillId="0" borderId="0" xfId="0" applyFont="1" applyAlignment="1">
      <alignment horizontal="center" vertical="center" wrapText="1"/>
    </xf>
    <xf numFmtId="0" fontId="40" fillId="0" borderId="0" xfId="0" applyFont="1" applyAlignment="1">
      <alignment horizontal="center" vertical="center" wrapText="1"/>
    </xf>
    <xf numFmtId="0" fontId="17" fillId="0" borderId="16" xfId="0" applyFont="1" applyBorder="1" applyAlignment="1">
      <alignment horizontal="center" vertical="center"/>
    </xf>
    <xf numFmtId="0" fontId="37" fillId="0" borderId="5" xfId="0" applyFont="1" applyBorder="1" applyAlignment="1">
      <alignment horizontal="center" vertical="center"/>
    </xf>
    <xf numFmtId="49" fontId="17" fillId="0" borderId="40" xfId="0" applyNumberFormat="1" applyFont="1" applyBorder="1" applyAlignment="1" applyProtection="1">
      <alignment horizontal="center" vertical="center"/>
      <protection locked="0"/>
    </xf>
    <xf numFmtId="49" fontId="17" fillId="0" borderId="6" xfId="0" applyNumberFormat="1" applyFont="1" applyBorder="1" applyAlignment="1" applyProtection="1">
      <alignment horizontal="center" vertical="center"/>
      <protection locked="0"/>
    </xf>
    <xf numFmtId="49" fontId="17" fillId="0" borderId="41" xfId="0" applyNumberFormat="1" applyFont="1" applyBorder="1" applyAlignment="1" applyProtection="1">
      <alignment horizontal="center" vertical="center"/>
      <protection locked="0"/>
    </xf>
    <xf numFmtId="49" fontId="17" fillId="0" borderId="42" xfId="0" applyNumberFormat="1" applyFont="1" applyBorder="1" applyAlignment="1" applyProtection="1">
      <alignment horizontal="center" vertical="center"/>
      <protection locked="0"/>
    </xf>
    <xf numFmtId="49" fontId="17" fillId="0" borderId="0" xfId="0" applyNumberFormat="1" applyFont="1" applyAlignment="1" applyProtection="1">
      <alignment horizontal="center" vertical="center"/>
      <protection locked="0"/>
    </xf>
    <xf numFmtId="49" fontId="17" fillId="0" borderId="43" xfId="0" applyNumberFormat="1" applyFont="1" applyBorder="1" applyAlignment="1" applyProtection="1">
      <alignment horizontal="center" vertical="center"/>
      <protection locked="0"/>
    </xf>
    <xf numFmtId="49" fontId="17" fillId="0" borderId="44" xfId="0" applyNumberFormat="1" applyFont="1" applyBorder="1" applyAlignment="1" applyProtection="1">
      <alignment horizontal="center" vertical="center"/>
      <protection locked="0"/>
    </xf>
    <xf numFmtId="49" fontId="17" fillId="0" borderId="45" xfId="0" applyNumberFormat="1" applyFont="1" applyBorder="1" applyAlignment="1" applyProtection="1">
      <alignment horizontal="center" vertical="center"/>
      <protection locked="0"/>
    </xf>
    <xf numFmtId="49" fontId="17" fillId="0" borderId="46" xfId="0" applyNumberFormat="1" applyFont="1" applyBorder="1" applyAlignment="1" applyProtection="1">
      <alignment horizontal="center" vertical="center"/>
      <protection locked="0"/>
    </xf>
    <xf numFmtId="0" fontId="39" fillId="14" borderId="9" xfId="0" applyFont="1" applyFill="1" applyBorder="1" applyAlignment="1">
      <alignment horizontal="center" vertical="center"/>
    </xf>
    <xf numFmtId="0" fontId="39" fillId="14" borderId="10" xfId="0" applyFont="1" applyFill="1" applyBorder="1" applyAlignment="1">
      <alignment horizontal="center" vertical="center"/>
    </xf>
    <xf numFmtId="0" fontId="39" fillId="14" borderId="11" xfId="0" applyFont="1" applyFill="1" applyBorder="1" applyAlignment="1">
      <alignment horizontal="center" vertical="center"/>
    </xf>
    <xf numFmtId="0" fontId="9" fillId="14" borderId="12" xfId="0" applyFont="1" applyFill="1" applyBorder="1" applyAlignment="1">
      <alignment horizontal="left" vertical="top" wrapText="1"/>
    </xf>
    <xf numFmtId="0" fontId="9" fillId="14" borderId="13" xfId="0" applyFont="1" applyFill="1" applyBorder="1" applyAlignment="1">
      <alignment horizontal="left" vertical="top" wrapText="1"/>
    </xf>
    <xf numFmtId="0" fontId="9" fillId="14" borderId="14" xfId="0" applyFont="1" applyFill="1" applyBorder="1" applyAlignment="1">
      <alignment horizontal="left" vertical="top" wrapText="1"/>
    </xf>
    <xf numFmtId="0" fontId="9" fillId="14" borderId="18" xfId="0" applyFont="1" applyFill="1" applyBorder="1" applyAlignment="1">
      <alignment horizontal="left" vertical="top" wrapText="1"/>
    </xf>
    <xf numFmtId="0" fontId="9" fillId="14" borderId="0" xfId="0" applyFont="1" applyFill="1" applyAlignment="1">
      <alignment horizontal="left" vertical="top" wrapText="1"/>
    </xf>
    <xf numFmtId="0" fontId="9" fillId="14" borderId="19" xfId="0" applyFont="1" applyFill="1" applyBorder="1" applyAlignment="1">
      <alignment horizontal="left" vertical="top" wrapText="1"/>
    </xf>
    <xf numFmtId="0" fontId="48" fillId="14" borderId="18" xfId="0" applyFont="1" applyFill="1" applyBorder="1" applyAlignment="1">
      <alignment horizontal="left" vertical="center" wrapText="1"/>
    </xf>
    <xf numFmtId="0" fontId="48" fillId="14" borderId="0" xfId="0" applyFont="1" applyFill="1" applyAlignment="1">
      <alignment horizontal="left" vertical="center" wrapText="1"/>
    </xf>
    <xf numFmtId="0" fontId="48" fillId="14" borderId="15" xfId="0" applyFont="1" applyFill="1" applyBorder="1" applyAlignment="1">
      <alignment horizontal="left" vertical="center" wrapText="1"/>
    </xf>
    <xf numFmtId="0" fontId="48" fillId="14" borderId="16" xfId="0" applyFont="1" applyFill="1" applyBorder="1" applyAlignment="1">
      <alignment horizontal="left" vertical="center" wrapText="1"/>
    </xf>
    <xf numFmtId="0" fontId="48" fillId="14" borderId="19" xfId="0" applyFont="1" applyFill="1" applyBorder="1" applyAlignment="1">
      <alignment horizontal="left" vertical="center" wrapText="1"/>
    </xf>
    <xf numFmtId="0" fontId="48" fillId="14" borderId="17" xfId="0" applyFont="1" applyFill="1" applyBorder="1" applyAlignment="1">
      <alignment horizontal="left" vertical="center" wrapText="1"/>
    </xf>
    <xf numFmtId="49" fontId="7" fillId="0" borderId="1" xfId="0" applyNumberFormat="1" applyFont="1" applyBorder="1" applyProtection="1">
      <protection locked="0"/>
    </xf>
    <xf numFmtId="0" fontId="3" fillId="10" borderId="0" xfId="0" applyFont="1" applyFill="1" applyAlignment="1">
      <alignment horizontal="center" vertical="center"/>
    </xf>
    <xf numFmtId="0" fontId="7" fillId="0" borderId="7" xfId="0" applyFont="1" applyBorder="1" applyAlignment="1" applyProtection="1">
      <alignment horizontal="center"/>
      <protection locked="0"/>
    </xf>
    <xf numFmtId="0" fontId="7" fillId="0" borderId="0" xfId="0" applyFont="1" applyAlignment="1">
      <alignment horizontal="left"/>
    </xf>
    <xf numFmtId="0" fontId="3" fillId="11" borderId="0" xfId="0" applyFont="1" applyFill="1" applyAlignment="1">
      <alignment horizontal="center" vertical="center"/>
    </xf>
    <xf numFmtId="0" fontId="38" fillId="0" borderId="5" xfId="0" applyFont="1" applyBorder="1" applyAlignment="1">
      <alignment horizontal="center" vertical="center"/>
    </xf>
    <xf numFmtId="49" fontId="19" fillId="12" borderId="40" xfId="0" applyNumberFormat="1" applyFont="1" applyFill="1" applyBorder="1" applyAlignment="1">
      <alignment horizontal="center" vertical="center" wrapText="1"/>
    </xf>
    <xf numFmtId="49" fontId="18" fillId="12" borderId="6" xfId="0" applyNumberFormat="1" applyFont="1" applyFill="1" applyBorder="1" applyAlignment="1">
      <alignment horizontal="center" vertical="center" wrapText="1"/>
    </xf>
    <xf numFmtId="49" fontId="18" fillId="12" borderId="41" xfId="0" applyNumberFormat="1" applyFont="1" applyFill="1" applyBorder="1" applyAlignment="1">
      <alignment horizontal="center" vertical="center" wrapText="1"/>
    </xf>
    <xf numFmtId="49" fontId="18" fillId="12" borderId="5" xfId="0" applyNumberFormat="1" applyFont="1" applyFill="1" applyBorder="1" applyAlignment="1">
      <alignment horizontal="left" vertical="center" wrapText="1"/>
    </xf>
    <xf numFmtId="0" fontId="18" fillId="0" borderId="6" xfId="0" applyFont="1" applyBorder="1" applyAlignment="1">
      <alignment horizontal="left" wrapText="1"/>
    </xf>
    <xf numFmtId="0" fontId="18" fillId="0" borderId="0" xfId="0" applyFont="1" applyAlignment="1">
      <alignment horizontal="left" wrapText="1"/>
    </xf>
    <xf numFmtId="0" fontId="42" fillId="8" borderId="9" xfId="0" applyFont="1" applyFill="1" applyBorder="1" applyAlignment="1">
      <alignment horizontal="center" vertical="center"/>
    </xf>
    <xf numFmtId="0" fontId="42" fillId="8" borderId="10" xfId="0" applyFont="1" applyFill="1" applyBorder="1" applyAlignment="1">
      <alignment horizontal="center" vertical="center"/>
    </xf>
    <xf numFmtId="0" fontId="42" fillId="8" borderId="11" xfId="0" applyFont="1" applyFill="1" applyBorder="1" applyAlignment="1">
      <alignment horizontal="center" vertical="center"/>
    </xf>
    <xf numFmtId="0" fontId="31" fillId="4" borderId="0" xfId="0" applyFont="1" applyFill="1" applyAlignment="1">
      <alignment horizontal="right" vertical="center"/>
    </xf>
    <xf numFmtId="0" fontId="33" fillId="2" borderId="0" xfId="0" applyFont="1" applyFill="1" applyAlignment="1">
      <alignment horizontal="center" vertical="center" wrapText="1"/>
    </xf>
    <xf numFmtId="0" fontId="33" fillId="2" borderId="16" xfId="0" applyFont="1" applyFill="1" applyBorder="1" applyAlignment="1">
      <alignment horizontal="center" vertical="center" wrapText="1"/>
    </xf>
    <xf numFmtId="2" fontId="30" fillId="13" borderId="0" xfId="0" applyNumberFormat="1" applyFont="1" applyFill="1" applyAlignment="1">
      <alignment horizontal="right" vertical="center"/>
    </xf>
    <xf numFmtId="0" fontId="36" fillId="5" borderId="12" xfId="0" applyFont="1" applyFill="1" applyBorder="1" applyAlignment="1">
      <alignment horizontal="center" vertical="center" wrapText="1"/>
    </xf>
    <xf numFmtId="0" fontId="36" fillId="5" borderId="13" xfId="0" applyFont="1" applyFill="1" applyBorder="1" applyAlignment="1">
      <alignment horizontal="center" vertical="center" wrapText="1"/>
    </xf>
    <xf numFmtId="0" fontId="36" fillId="5" borderId="14" xfId="0" applyFont="1" applyFill="1" applyBorder="1" applyAlignment="1">
      <alignment horizontal="center" vertical="center" wrapText="1"/>
    </xf>
    <xf numFmtId="0" fontId="4" fillId="0" borderId="21" xfId="0" applyFont="1" applyBorder="1" applyAlignment="1" applyProtection="1">
      <alignment horizontal="center"/>
      <protection locked="0"/>
    </xf>
    <xf numFmtId="49" fontId="14" fillId="9" borderId="40" xfId="2" applyNumberFormat="1" applyFont="1" applyFill="1" applyBorder="1" applyAlignment="1" applyProtection="1">
      <alignment horizontal="center" vertical="center" wrapText="1"/>
      <protection locked="0"/>
    </xf>
    <xf numFmtId="49" fontId="14" fillId="9" borderId="6" xfId="2" applyNumberFormat="1" applyFont="1" applyFill="1" applyBorder="1" applyAlignment="1" applyProtection="1">
      <alignment horizontal="center" vertical="center" wrapText="1"/>
      <protection locked="0"/>
    </xf>
    <xf numFmtId="49" fontId="14" fillId="9" borderId="41" xfId="2" applyNumberFormat="1" applyFont="1" applyFill="1" applyBorder="1" applyAlignment="1" applyProtection="1">
      <alignment horizontal="center" vertical="center" wrapText="1"/>
      <protection locked="0"/>
    </xf>
    <xf numFmtId="49" fontId="14" fillId="9" borderId="44" xfId="2" applyNumberFormat="1" applyFont="1" applyFill="1" applyBorder="1" applyAlignment="1" applyProtection="1">
      <alignment horizontal="center" vertical="center" wrapText="1"/>
      <protection locked="0"/>
    </xf>
    <xf numFmtId="49" fontId="14" fillId="9" borderId="45" xfId="2" applyNumberFormat="1" applyFont="1" applyFill="1" applyBorder="1" applyAlignment="1" applyProtection="1">
      <alignment horizontal="center" vertical="center" wrapText="1"/>
      <protection locked="0"/>
    </xf>
    <xf numFmtId="49" fontId="14" fillId="9" borderId="46" xfId="2" applyNumberFormat="1" applyFont="1" applyFill="1" applyBorder="1" applyAlignment="1" applyProtection="1">
      <alignment horizontal="center" vertical="center" wrapText="1"/>
      <protection locked="0"/>
    </xf>
    <xf numFmtId="0" fontId="11" fillId="0" borderId="0" xfId="0" applyFont="1" applyAlignment="1">
      <alignment horizontal="left"/>
    </xf>
    <xf numFmtId="0" fontId="4" fillId="0" borderId="5" xfId="0" applyFont="1" applyBorder="1" applyAlignment="1" applyProtection="1">
      <alignment horizontal="center"/>
      <protection locked="0"/>
    </xf>
    <xf numFmtId="0" fontId="4" fillId="0" borderId="33" xfId="0" applyFont="1" applyBorder="1" applyAlignment="1" applyProtection="1">
      <alignment horizontal="center"/>
      <protection locked="0"/>
    </xf>
    <xf numFmtId="0" fontId="45" fillId="15" borderId="0" xfId="0" applyFont="1" applyFill="1" applyAlignment="1" applyProtection="1">
      <alignment horizontal="center" vertical="center"/>
      <protection locked="0"/>
    </xf>
    <xf numFmtId="0" fontId="46" fillId="15" borderId="0" xfId="0" applyFont="1" applyFill="1" applyAlignment="1" applyProtection="1">
      <alignment horizontal="justify" vertical="center" wrapText="1"/>
      <protection locked="0"/>
    </xf>
    <xf numFmtId="0" fontId="47" fillId="15" borderId="0" xfId="0" applyFont="1" applyFill="1" applyAlignment="1" applyProtection="1">
      <alignment horizontal="left"/>
      <protection locked="0"/>
    </xf>
    <xf numFmtId="0" fontId="7" fillId="0" borderId="0" xfId="0" applyFont="1" applyAlignment="1">
      <alignment horizontal="center" vertical="center"/>
    </xf>
    <xf numFmtId="0" fontId="7" fillId="16" borderId="0" xfId="0" applyFont="1" applyFill="1"/>
    <xf numFmtId="0" fontId="7" fillId="23" borderId="0" xfId="0" applyFont="1" applyFill="1"/>
  </cellXfs>
  <cellStyles count="4">
    <cellStyle name="Excel_BuiltIn_20 % - Accent3 1" xfId="1" xr:uid="{00000000-0005-0000-0000-000000000000}"/>
    <cellStyle name="Lien hypertexte" xfId="2" builtinId="8"/>
    <cellStyle name="Monétaire" xfId="3" builtinId="4"/>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00FF00"/>
      <rgbColor rgb="000000FF"/>
      <rgbColor rgb="00FFFF00"/>
      <rgbColor rgb="00FF00FF"/>
      <rgbColor rgb="0000FFFF"/>
      <rgbColor rgb="009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D4"/>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B3DEFF"/>
      <color rgb="FFB82C00"/>
      <color rgb="FFCC99FF"/>
      <color rgb="FF9999FF"/>
      <color rgb="FFFF9900"/>
      <color rgb="FFFFCC00"/>
      <color rgb="FFFF9933"/>
      <color rgb="FFFFFF99"/>
      <color rgb="FFCCFF66"/>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2</xdr:col>
      <xdr:colOff>426720</xdr:colOff>
      <xdr:row>10</xdr:row>
      <xdr:rowOff>0</xdr:rowOff>
    </xdr:from>
    <xdr:to>
      <xdr:col>2</xdr:col>
      <xdr:colOff>495300</xdr:colOff>
      <xdr:row>11</xdr:row>
      <xdr:rowOff>190500</xdr:rowOff>
    </xdr:to>
    <xdr:sp macro="" textlink="">
      <xdr:nvSpPr>
        <xdr:cNvPr id="1339" name="Text Box 30">
          <a:extLst>
            <a:ext uri="{FF2B5EF4-FFF2-40B4-BE49-F238E27FC236}">
              <a16:creationId xmlns:a16="http://schemas.microsoft.com/office/drawing/2014/main" id="{DBD1296E-0C9B-F322-0DEB-00950F295F1A}"/>
            </a:ext>
          </a:extLst>
        </xdr:cNvPr>
        <xdr:cNvSpPr txBox="1">
          <a:spLocks noChangeArrowheads="1"/>
        </xdr:cNvSpPr>
      </xdr:nvSpPr>
      <xdr:spPr bwMode="auto">
        <a:xfrm>
          <a:off x="1653540" y="4320540"/>
          <a:ext cx="68580"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6</xdr:col>
      <xdr:colOff>0</xdr:colOff>
      <xdr:row>10</xdr:row>
      <xdr:rowOff>0</xdr:rowOff>
    </xdr:from>
    <xdr:to>
      <xdr:col>6</xdr:col>
      <xdr:colOff>76200</xdr:colOff>
      <xdr:row>11</xdr:row>
      <xdr:rowOff>190500</xdr:rowOff>
    </xdr:to>
    <xdr:sp macro="" textlink="">
      <xdr:nvSpPr>
        <xdr:cNvPr id="1340" name="Text Box 31">
          <a:extLst>
            <a:ext uri="{FF2B5EF4-FFF2-40B4-BE49-F238E27FC236}">
              <a16:creationId xmlns:a16="http://schemas.microsoft.com/office/drawing/2014/main" id="{6F77F972-A8A1-D346-CAA4-6732F254E5C3}"/>
            </a:ext>
          </a:extLst>
        </xdr:cNvPr>
        <xdr:cNvSpPr txBox="1">
          <a:spLocks noChangeArrowheads="1"/>
        </xdr:cNvSpPr>
      </xdr:nvSpPr>
      <xdr:spPr bwMode="auto">
        <a:xfrm>
          <a:off x="2865120" y="4320540"/>
          <a:ext cx="76200"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7</xdr:col>
      <xdr:colOff>0</xdr:colOff>
      <xdr:row>10</xdr:row>
      <xdr:rowOff>0</xdr:rowOff>
    </xdr:from>
    <xdr:to>
      <xdr:col>7</xdr:col>
      <xdr:colOff>60960</xdr:colOff>
      <xdr:row>11</xdr:row>
      <xdr:rowOff>190500</xdr:rowOff>
    </xdr:to>
    <xdr:sp macro="" textlink="">
      <xdr:nvSpPr>
        <xdr:cNvPr id="1341" name="Text Box 32">
          <a:extLst>
            <a:ext uri="{FF2B5EF4-FFF2-40B4-BE49-F238E27FC236}">
              <a16:creationId xmlns:a16="http://schemas.microsoft.com/office/drawing/2014/main" id="{3FEF5E16-37FE-1FB2-00C3-CAE02B6EFDCE}"/>
            </a:ext>
          </a:extLst>
        </xdr:cNvPr>
        <xdr:cNvSpPr txBox="1">
          <a:spLocks noChangeArrowheads="1"/>
        </xdr:cNvSpPr>
      </xdr:nvSpPr>
      <xdr:spPr bwMode="auto">
        <a:xfrm>
          <a:off x="5189220" y="4320540"/>
          <a:ext cx="60960"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9</xdr:col>
      <xdr:colOff>0</xdr:colOff>
      <xdr:row>10</xdr:row>
      <xdr:rowOff>0</xdr:rowOff>
    </xdr:from>
    <xdr:to>
      <xdr:col>9</xdr:col>
      <xdr:colOff>60960</xdr:colOff>
      <xdr:row>11</xdr:row>
      <xdr:rowOff>190500</xdr:rowOff>
    </xdr:to>
    <xdr:sp macro="" textlink="">
      <xdr:nvSpPr>
        <xdr:cNvPr id="1343" name="Text Box 34">
          <a:extLst>
            <a:ext uri="{FF2B5EF4-FFF2-40B4-BE49-F238E27FC236}">
              <a16:creationId xmlns:a16="http://schemas.microsoft.com/office/drawing/2014/main" id="{8D50592A-5B7C-2B4B-80FB-34190DB28962}"/>
            </a:ext>
          </a:extLst>
        </xdr:cNvPr>
        <xdr:cNvSpPr txBox="1">
          <a:spLocks noChangeArrowheads="1"/>
        </xdr:cNvSpPr>
      </xdr:nvSpPr>
      <xdr:spPr bwMode="auto">
        <a:xfrm>
          <a:off x="6179820" y="4320540"/>
          <a:ext cx="60960" cy="38100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11</xdr:col>
      <xdr:colOff>0</xdr:colOff>
      <xdr:row>10</xdr:row>
      <xdr:rowOff>15240</xdr:rowOff>
    </xdr:from>
    <xdr:to>
      <xdr:col>11</xdr:col>
      <xdr:colOff>60960</xdr:colOff>
      <xdr:row>12</xdr:row>
      <xdr:rowOff>7620</xdr:rowOff>
    </xdr:to>
    <xdr:sp macro="" textlink="">
      <xdr:nvSpPr>
        <xdr:cNvPr id="1344" name="Text Box 35">
          <a:extLst>
            <a:ext uri="{FF2B5EF4-FFF2-40B4-BE49-F238E27FC236}">
              <a16:creationId xmlns:a16="http://schemas.microsoft.com/office/drawing/2014/main" id="{9E75D149-D2B9-3FA6-D4B8-E4A80646E218}"/>
            </a:ext>
          </a:extLst>
        </xdr:cNvPr>
        <xdr:cNvSpPr txBox="1">
          <a:spLocks noChangeArrowheads="1"/>
        </xdr:cNvSpPr>
      </xdr:nvSpPr>
      <xdr:spPr bwMode="auto">
        <a:xfrm>
          <a:off x="6797040" y="4335780"/>
          <a:ext cx="60960" cy="373380"/>
        </a:xfrm>
        <a:prstGeom prst="rect">
          <a:avLst/>
        </a:prstGeom>
        <a:noFill/>
        <a:ln>
          <a:noFill/>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1</xdr:col>
      <xdr:colOff>20956</xdr:colOff>
      <xdr:row>79</xdr:row>
      <xdr:rowOff>443345</xdr:rowOff>
    </xdr:from>
    <xdr:to>
      <xdr:col>3</xdr:col>
      <xdr:colOff>89498</xdr:colOff>
      <xdr:row>82</xdr:row>
      <xdr:rowOff>6415</xdr:rowOff>
    </xdr:to>
    <xdr:pic>
      <xdr:nvPicPr>
        <xdr:cNvPr id="1345" name="Image 14">
          <a:extLst>
            <a:ext uri="{FF2B5EF4-FFF2-40B4-BE49-F238E27FC236}">
              <a16:creationId xmlns:a16="http://schemas.microsoft.com/office/drawing/2014/main" id="{DDB3B594-5442-4AB0-3C3D-BC1A511F759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774" y="20193000"/>
          <a:ext cx="1564833" cy="726851"/>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11</xdr:col>
      <xdr:colOff>133430</xdr:colOff>
      <xdr:row>7</xdr:row>
      <xdr:rowOff>177248</xdr:rowOff>
    </xdr:from>
    <xdr:to>
      <xdr:col>11</xdr:col>
      <xdr:colOff>674699</xdr:colOff>
      <xdr:row>9</xdr:row>
      <xdr:rowOff>108336</xdr:rowOff>
    </xdr:to>
    <xdr:pic>
      <xdr:nvPicPr>
        <xdr:cNvPr id="1346" name="Image 2">
          <a:extLst>
            <a:ext uri="{FF2B5EF4-FFF2-40B4-BE49-F238E27FC236}">
              <a16:creationId xmlns:a16="http://schemas.microsoft.com/office/drawing/2014/main" id="{E32F5365-7C83-049F-525E-F68ACFA25D9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87169" y="3912705"/>
          <a:ext cx="541269" cy="66824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1</xdr:col>
      <xdr:colOff>55080</xdr:colOff>
      <xdr:row>0</xdr:row>
      <xdr:rowOff>225701</xdr:rowOff>
    </xdr:from>
    <xdr:to>
      <xdr:col>5</xdr:col>
      <xdr:colOff>338345</xdr:colOff>
      <xdr:row>2</xdr:row>
      <xdr:rowOff>1263926</xdr:rowOff>
    </xdr:to>
    <xdr:grpSp>
      <xdr:nvGrpSpPr>
        <xdr:cNvPr id="1347" name="Group 11">
          <a:extLst>
            <a:ext uri="{FF2B5EF4-FFF2-40B4-BE49-F238E27FC236}">
              <a16:creationId xmlns:a16="http://schemas.microsoft.com/office/drawing/2014/main" id="{61AF1295-AA4D-7DEE-B5E9-C48EAD0F2C39}"/>
            </a:ext>
          </a:extLst>
        </xdr:cNvPr>
        <xdr:cNvGrpSpPr>
          <a:grpSpLocks/>
        </xdr:cNvGrpSpPr>
      </xdr:nvGrpSpPr>
      <xdr:grpSpPr bwMode="auto">
        <a:xfrm>
          <a:off x="262898" y="225701"/>
          <a:ext cx="2950265" cy="1973407"/>
          <a:chOff x="171" y="227"/>
          <a:chExt cx="3687" cy="2973"/>
        </a:xfrm>
      </xdr:grpSpPr>
      <xdr:pic>
        <xdr:nvPicPr>
          <xdr:cNvPr id="1348" name="Image 15">
            <a:extLst>
              <a:ext uri="{FF2B5EF4-FFF2-40B4-BE49-F238E27FC236}">
                <a16:creationId xmlns:a16="http://schemas.microsoft.com/office/drawing/2014/main" id="{7A152714-E871-E009-42C0-D05F3C1346C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96" y="1899"/>
            <a:ext cx="2917" cy="13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pic>
        <xdr:nvPicPr>
          <xdr:cNvPr id="1349" name="Images 2">
            <a:extLst>
              <a:ext uri="{FF2B5EF4-FFF2-40B4-BE49-F238E27FC236}">
                <a16:creationId xmlns:a16="http://schemas.microsoft.com/office/drawing/2014/main" id="{A7B48EDA-790F-44CC-9321-05D58B164A75}"/>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71" y="227"/>
            <a:ext cx="3687" cy="1376"/>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808080"/>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grp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229"/>
  <sheetViews>
    <sheetView tabSelected="1" topLeftCell="E33" zoomScale="110" zoomScaleNormal="110" workbookViewId="0">
      <selection activeCell="M48" sqref="M48"/>
    </sheetView>
  </sheetViews>
  <sheetFormatPr baseColWidth="10" defaultRowHeight="12"/>
  <cols>
    <col min="1" max="1" width="3.375" style="2" customWidth="1"/>
    <col min="2" max="2" width="16" style="2" customWidth="1"/>
    <col min="3" max="3" width="8.5" style="2" customWidth="1"/>
    <col min="4" max="4" width="10.875" style="2" customWidth="1"/>
    <col min="5" max="5" width="8.25" style="2" customWidth="1"/>
    <col min="6" max="6" width="7.625" style="2" customWidth="1"/>
    <col min="7" max="7" width="38.625" style="2" customWidth="1"/>
    <col min="8" max="8" width="8.375" style="2" customWidth="1"/>
    <col min="9" max="9" width="7.875" style="2" customWidth="1"/>
    <col min="10" max="10" width="11.375" style="2" customWidth="1"/>
    <col min="11" max="11" width="11.875" style="2" customWidth="1"/>
    <col min="12" max="12" width="13.25" style="2" customWidth="1"/>
    <col min="13" max="24" width="9.75" style="2" customWidth="1"/>
    <col min="25" max="16384" width="11" style="2"/>
  </cols>
  <sheetData>
    <row r="1" spans="1:20" ht="57.6" customHeight="1">
      <c r="A1" s="1"/>
      <c r="G1" s="210" t="s">
        <v>106</v>
      </c>
    </row>
    <row r="2" spans="1:20" ht="57.6" customHeight="1">
      <c r="G2" s="210"/>
    </row>
    <row r="3" spans="1:20" ht="57.6" customHeight="1">
      <c r="C3" s="3"/>
      <c r="D3" s="4"/>
      <c r="E3" s="4"/>
      <c r="F3" s="4"/>
      <c r="G3" s="210"/>
      <c r="S3" s="3"/>
      <c r="T3" s="3"/>
    </row>
    <row r="4" spans="1:20" ht="15" customHeight="1" thickBot="1">
      <c r="C4" s="3"/>
      <c r="D4" s="4"/>
      <c r="E4" s="4"/>
      <c r="F4" s="4"/>
      <c r="G4" s="5"/>
      <c r="S4" s="3"/>
      <c r="T4" s="3"/>
    </row>
    <row r="5" spans="1:20" ht="27" customHeight="1" thickBot="1">
      <c r="B5" s="224" t="s">
        <v>146</v>
      </c>
      <c r="C5" s="225"/>
      <c r="D5" s="225"/>
      <c r="E5" s="225"/>
      <c r="F5" s="225"/>
      <c r="G5" s="226"/>
      <c r="I5" s="211" t="s">
        <v>108</v>
      </c>
      <c r="J5" s="211"/>
      <c r="K5" s="211"/>
      <c r="L5" s="211"/>
      <c r="S5" s="3"/>
      <c r="T5" s="3"/>
    </row>
    <row r="6" spans="1:20" ht="42" customHeight="1">
      <c r="B6" s="227" t="s">
        <v>129</v>
      </c>
      <c r="C6" s="228"/>
      <c r="D6" s="228"/>
      <c r="E6" s="228"/>
      <c r="F6" s="228"/>
      <c r="G6" s="229"/>
      <c r="H6" s="108"/>
      <c r="I6" s="211"/>
      <c r="J6" s="211"/>
      <c r="K6" s="211"/>
      <c r="L6" s="211"/>
      <c r="S6" s="3"/>
      <c r="T6" s="3"/>
    </row>
    <row r="7" spans="1:20" ht="36.6" customHeight="1">
      <c r="B7" s="230"/>
      <c r="C7" s="231"/>
      <c r="D7" s="231"/>
      <c r="E7" s="231"/>
      <c r="F7" s="231"/>
      <c r="G7" s="232"/>
      <c r="H7" s="108"/>
      <c r="I7" s="211"/>
      <c r="J7" s="211"/>
      <c r="K7" s="211"/>
      <c r="L7" s="211"/>
      <c r="S7" s="3"/>
      <c r="T7" s="3"/>
    </row>
    <row r="8" spans="1:20" ht="16.8" customHeight="1">
      <c r="B8" s="230"/>
      <c r="C8" s="231"/>
      <c r="D8" s="231"/>
      <c r="E8" s="231"/>
      <c r="F8" s="231"/>
      <c r="G8" s="232"/>
      <c r="H8"/>
      <c r="I8" s="211"/>
      <c r="J8" s="211"/>
      <c r="K8" s="211"/>
      <c r="L8" s="211"/>
      <c r="S8" s="3"/>
      <c r="T8" s="3"/>
    </row>
    <row r="9" spans="1:20" ht="42" customHeight="1">
      <c r="B9" s="233" t="s">
        <v>130</v>
      </c>
      <c r="C9" s="234"/>
      <c r="D9" s="234"/>
      <c r="E9" s="130"/>
      <c r="F9" s="234" t="s">
        <v>131</v>
      </c>
      <c r="G9" s="237"/>
      <c r="H9" s="6"/>
      <c r="I9" s="212" t="s">
        <v>107</v>
      </c>
      <c r="J9" s="212"/>
      <c r="K9" s="212"/>
      <c r="L9" s="212"/>
      <c r="S9" s="3"/>
      <c r="T9" s="3"/>
    </row>
    <row r="10" spans="1:20" ht="30" customHeight="1" thickBot="1">
      <c r="B10" s="235"/>
      <c r="C10" s="236"/>
      <c r="D10" s="236"/>
      <c r="E10" s="131"/>
      <c r="F10" s="236"/>
      <c r="G10" s="238"/>
      <c r="H10" s="6"/>
      <c r="I10" s="212"/>
      <c r="J10" s="212"/>
      <c r="K10" s="212"/>
      <c r="L10" s="212"/>
      <c r="S10" s="3"/>
      <c r="T10" s="3"/>
    </row>
    <row r="11" spans="1:20" s="97" customFormat="1" ht="15" customHeight="1">
      <c r="B11" s="98"/>
      <c r="D11" s="99"/>
      <c r="E11" s="99"/>
      <c r="F11" s="99"/>
      <c r="G11" s="100"/>
      <c r="H11" s="5"/>
      <c r="I11" s="5"/>
      <c r="J11" s="5"/>
      <c r="K11" s="5"/>
      <c r="L11" s="5"/>
      <c r="M11" s="5"/>
      <c r="N11" s="5"/>
      <c r="O11" s="5"/>
      <c r="P11" s="5"/>
      <c r="Q11" s="5"/>
      <c r="R11" s="5"/>
      <c r="S11" s="5"/>
      <c r="T11" s="5"/>
    </row>
    <row r="12" spans="1:20" s="7" customFormat="1" ht="18" customHeight="1">
      <c r="B12" s="240" t="s">
        <v>97</v>
      </c>
      <c r="C12" s="240"/>
      <c r="D12" s="240"/>
      <c r="E12" s="240"/>
      <c r="F12" s="240"/>
      <c r="G12" s="240"/>
      <c r="H12" s="6"/>
      <c r="I12" s="243" t="s">
        <v>98</v>
      </c>
      <c r="J12" s="243"/>
      <c r="K12" s="243"/>
      <c r="L12" s="243"/>
      <c r="M12" s="6"/>
      <c r="N12" s="6"/>
      <c r="O12" s="6"/>
      <c r="P12" s="6"/>
      <c r="Q12" s="6"/>
      <c r="R12" s="6"/>
      <c r="S12" s="6"/>
      <c r="T12" s="6"/>
    </row>
    <row r="13" spans="1:20" ht="10.050000000000001" customHeight="1">
      <c r="B13" s="8"/>
      <c r="C13" s="9"/>
      <c r="D13" s="10"/>
      <c r="E13" s="10"/>
      <c r="F13" s="10"/>
      <c r="G13" s="11"/>
      <c r="H13" s="11"/>
      <c r="I13" s="11"/>
      <c r="J13" s="11"/>
      <c r="K13" s="11"/>
      <c r="L13" s="11"/>
      <c r="M13" s="11"/>
      <c r="N13" s="11"/>
      <c r="O13" s="11"/>
      <c r="P13" s="11"/>
      <c r="Q13" s="11"/>
      <c r="R13" s="11"/>
      <c r="S13" s="11"/>
      <c r="T13" s="11"/>
    </row>
    <row r="14" spans="1:20" ht="16.2" customHeight="1">
      <c r="B14" s="214" t="s">
        <v>101</v>
      </c>
      <c r="C14" s="214"/>
      <c r="D14" s="214"/>
      <c r="E14" s="151"/>
      <c r="F14" s="90"/>
      <c r="G14" s="107" t="s">
        <v>96</v>
      </c>
      <c r="H14" s="11"/>
      <c r="I14" s="244" t="s">
        <v>99</v>
      </c>
      <c r="J14" s="244"/>
      <c r="K14" s="244"/>
      <c r="L14" s="244"/>
      <c r="M14" s="11"/>
      <c r="N14" s="11"/>
      <c r="O14" s="11"/>
      <c r="P14" s="11"/>
      <c r="Q14" s="11"/>
      <c r="R14" s="11"/>
      <c r="S14" s="11"/>
      <c r="T14" s="11"/>
    </row>
    <row r="15" spans="1:20" ht="19.8" customHeight="1">
      <c r="B15" s="262"/>
      <c r="C15" s="263"/>
      <c r="D15" s="264"/>
      <c r="E15" s="152"/>
      <c r="F15" s="12"/>
      <c r="G15" s="190"/>
      <c r="H15" s="11"/>
      <c r="I15" s="245" t="s">
        <v>138</v>
      </c>
      <c r="J15" s="246"/>
      <c r="K15" s="246"/>
      <c r="L15" s="247"/>
      <c r="M15" s="11"/>
      <c r="N15" s="11"/>
      <c r="O15" s="11"/>
      <c r="P15" s="11"/>
      <c r="Q15" s="11"/>
      <c r="R15" s="11"/>
      <c r="S15" s="11"/>
      <c r="T15" s="11"/>
    </row>
    <row r="16" spans="1:20" ht="83.4" customHeight="1">
      <c r="B16" s="265"/>
      <c r="C16" s="266"/>
      <c r="D16" s="267"/>
      <c r="E16" s="152"/>
      <c r="F16" s="12"/>
      <c r="G16" s="191"/>
      <c r="H16" s="11"/>
      <c r="I16" s="206" t="s">
        <v>139</v>
      </c>
      <c r="J16" s="207"/>
      <c r="K16" s="208"/>
      <c r="L16" s="209"/>
      <c r="M16" s="11"/>
      <c r="N16" s="11"/>
      <c r="O16" s="11"/>
      <c r="P16" s="11"/>
      <c r="Q16" s="11"/>
      <c r="R16" s="11"/>
      <c r="S16" s="11"/>
      <c r="T16" s="11"/>
    </row>
    <row r="17" spans="2:20" ht="6.6" customHeight="1">
      <c r="B17" s="13"/>
      <c r="C17" s="9"/>
      <c r="D17" s="10"/>
      <c r="E17" s="10"/>
      <c r="F17" s="10"/>
      <c r="G17" s="14"/>
      <c r="H17" s="11"/>
      <c r="I17"/>
      <c r="J17"/>
      <c r="K17"/>
      <c r="L17"/>
      <c r="M17" s="11"/>
      <c r="N17" s="11"/>
      <c r="O17" s="11"/>
      <c r="P17" s="11"/>
      <c r="Q17" s="11"/>
      <c r="R17" s="11"/>
      <c r="S17" s="11"/>
      <c r="T17" s="11"/>
    </row>
    <row r="18" spans="2:20" ht="13.95" customHeight="1">
      <c r="B18" s="15" t="s">
        <v>0</v>
      </c>
      <c r="D18" s="239"/>
      <c r="E18" s="239"/>
      <c r="F18" s="239"/>
      <c r="G18" s="239"/>
      <c r="I18" s="244" t="s">
        <v>100</v>
      </c>
      <c r="J18" s="244"/>
      <c r="K18" s="244"/>
      <c r="L18" s="244"/>
    </row>
    <row r="19" spans="2:20" ht="13.95" customHeight="1">
      <c r="B19" s="15" t="s">
        <v>1</v>
      </c>
      <c r="D19" s="239"/>
      <c r="E19" s="239"/>
      <c r="F19" s="239"/>
      <c r="G19" s="239"/>
      <c r="I19" s="248" t="s">
        <v>104</v>
      </c>
      <c r="J19" s="248"/>
      <c r="K19" s="248"/>
      <c r="L19" s="248"/>
    </row>
    <row r="20" spans="2:20" ht="13.95" customHeight="1">
      <c r="B20" s="15" t="s">
        <v>2</v>
      </c>
      <c r="D20" s="239"/>
      <c r="E20" s="239"/>
      <c r="F20" s="239"/>
      <c r="G20" s="239"/>
      <c r="I20" s="248"/>
      <c r="J20" s="248"/>
      <c r="K20" s="248"/>
      <c r="L20" s="248"/>
    </row>
    <row r="21" spans="2:20" ht="13.95" customHeight="1">
      <c r="B21" s="15" t="s">
        <v>3</v>
      </c>
      <c r="D21" s="239"/>
      <c r="E21" s="239"/>
      <c r="F21" s="239"/>
      <c r="G21" s="239"/>
      <c r="I21" s="248"/>
      <c r="J21" s="248"/>
      <c r="K21" s="248"/>
      <c r="L21" s="248"/>
    </row>
    <row r="22" spans="2:20" ht="13.95" customHeight="1">
      <c r="B22" s="15"/>
      <c r="D22" s="91"/>
      <c r="E22" s="91"/>
      <c r="F22" s="91"/>
      <c r="G22" s="91"/>
      <c r="I22" s="248"/>
      <c r="J22" s="248"/>
      <c r="K22" s="248"/>
      <c r="L22" s="248"/>
    </row>
    <row r="23" spans="2:20" ht="19.2" customHeight="1">
      <c r="I23" s="248"/>
      <c r="J23" s="248"/>
      <c r="K23" s="248"/>
      <c r="L23" s="248"/>
    </row>
    <row r="24" spans="2:20" ht="7.8" customHeight="1">
      <c r="B24"/>
      <c r="C24"/>
      <c r="D24"/>
      <c r="E24"/>
      <c r="F24"/>
      <c r="G24"/>
      <c r="I24" s="248"/>
      <c r="J24" s="248"/>
      <c r="K24" s="248"/>
      <c r="L24" s="248"/>
    </row>
    <row r="25" spans="2:20" ht="13.2" customHeight="1">
      <c r="F25"/>
      <c r="I25" s="249" t="s">
        <v>105</v>
      </c>
      <c r="J25" s="249"/>
      <c r="K25" s="249"/>
      <c r="L25" s="249"/>
    </row>
    <row r="26" spans="2:20" ht="16.8" customHeight="1">
      <c r="I26" s="250"/>
      <c r="J26" s="250"/>
      <c r="K26" s="250"/>
      <c r="L26" s="250"/>
    </row>
    <row r="27" spans="2:20" ht="15.6" customHeight="1">
      <c r="I27" s="241"/>
      <c r="J27" s="241"/>
      <c r="K27" s="241"/>
      <c r="L27" s="241"/>
    </row>
    <row r="28" spans="2:20" ht="15.6" customHeight="1">
      <c r="I28" s="141"/>
      <c r="J28" s="141"/>
      <c r="K28" s="141"/>
      <c r="L28" s="141"/>
    </row>
    <row r="29" spans="2:20" s="16" customFormat="1" ht="13.95" customHeight="1">
      <c r="B29" s="15" t="s">
        <v>4</v>
      </c>
      <c r="C29" s="215"/>
      <c r="D29" s="216"/>
      <c r="E29" s="216"/>
      <c r="F29" s="216"/>
      <c r="G29" s="216"/>
      <c r="H29" s="216"/>
      <c r="I29" s="216"/>
      <c r="J29" s="216"/>
      <c r="K29" s="216"/>
      <c r="L29" s="217"/>
    </row>
    <row r="30" spans="2:20" s="16" customFormat="1" ht="13.95" customHeight="1">
      <c r="B30" s="15"/>
      <c r="C30" s="218"/>
      <c r="D30" s="219"/>
      <c r="E30" s="219"/>
      <c r="F30" s="219"/>
      <c r="G30" s="219"/>
      <c r="H30" s="219"/>
      <c r="I30" s="219"/>
      <c r="J30" s="219"/>
      <c r="K30" s="219"/>
      <c r="L30" s="220"/>
    </row>
    <row r="31" spans="2:20" s="16" customFormat="1" ht="12" customHeight="1">
      <c r="C31" s="221"/>
      <c r="D31" s="222"/>
      <c r="E31" s="222"/>
      <c r="F31" s="222"/>
      <c r="G31" s="222"/>
      <c r="H31" s="222"/>
      <c r="I31" s="222"/>
      <c r="J31" s="222"/>
      <c r="K31" s="222"/>
      <c r="L31" s="223"/>
    </row>
    <row r="32" spans="2:20" s="16" customFormat="1" ht="13.8" customHeight="1">
      <c r="C32" s="111"/>
      <c r="D32" s="111"/>
      <c r="E32" s="111"/>
      <c r="F32" s="111"/>
      <c r="G32" s="111"/>
      <c r="H32" s="111"/>
      <c r="I32" s="111"/>
      <c r="J32" s="111"/>
      <c r="K32" s="111"/>
      <c r="L32" s="111"/>
    </row>
    <row r="33" spans="2:13" ht="17.399999999999999" customHeight="1" thickBot="1">
      <c r="B33" s="213" t="s">
        <v>160</v>
      </c>
      <c r="C33" s="213"/>
      <c r="D33" s="213"/>
      <c r="E33" s="213"/>
      <c r="F33" s="213"/>
      <c r="G33" s="213"/>
      <c r="H33" s="213"/>
      <c r="I33" s="213"/>
      <c r="J33" s="213"/>
      <c r="K33" s="213"/>
      <c r="L33" s="213"/>
    </row>
    <row r="34" spans="2:13" ht="36" customHeight="1" thickBot="1">
      <c r="B34" s="104" t="s">
        <v>5</v>
      </c>
      <c r="C34" s="104" t="s">
        <v>6</v>
      </c>
      <c r="D34" s="104" t="s">
        <v>7</v>
      </c>
      <c r="E34" s="101" t="s">
        <v>159</v>
      </c>
      <c r="F34" s="101" t="s">
        <v>140</v>
      </c>
      <c r="G34" s="102" t="s">
        <v>124</v>
      </c>
      <c r="H34" s="101" t="s">
        <v>80</v>
      </c>
      <c r="I34" s="103" t="s">
        <v>79</v>
      </c>
      <c r="J34" s="104" t="s">
        <v>163</v>
      </c>
      <c r="K34" s="104" t="s">
        <v>142</v>
      </c>
      <c r="L34" s="104" t="s">
        <v>141</v>
      </c>
      <c r="M34" s="274" t="s">
        <v>171</v>
      </c>
    </row>
    <row r="35" spans="2:13" ht="16.95" customHeight="1">
      <c r="B35" s="194" t="s">
        <v>158</v>
      </c>
      <c r="C35" s="195"/>
      <c r="D35" s="195"/>
      <c r="E35" s="195"/>
      <c r="F35" s="195"/>
      <c r="G35" s="195"/>
      <c r="H35" s="195"/>
      <c r="I35" s="195"/>
      <c r="J35" s="195"/>
      <c r="K35" s="195"/>
      <c r="L35" s="196"/>
    </row>
    <row r="36" spans="2:13" ht="16.2" customHeight="1">
      <c r="B36" s="163">
        <v>3700069200911</v>
      </c>
      <c r="C36" s="164">
        <v>911</v>
      </c>
      <c r="D36" s="165"/>
      <c r="E36" s="165"/>
      <c r="F36" s="166">
        <f>IF(E36="",0,J36*0.5)</f>
        <v>0</v>
      </c>
      <c r="G36" s="180" t="s">
        <v>147</v>
      </c>
      <c r="H36" s="168">
        <v>6</v>
      </c>
      <c r="I36" s="168">
        <v>12</v>
      </c>
      <c r="J36" s="169">
        <v>11.75</v>
      </c>
      <c r="K36" s="50">
        <f>(D36*J36)</f>
        <v>0</v>
      </c>
      <c r="L36" s="171">
        <f>IF(D36&gt;=I36,K36-(K36*0.05),IF(D36&gt;=H36,K36-(K36*0.03),K36))+F36</f>
        <v>0</v>
      </c>
      <c r="M36" s="181" t="s">
        <v>156</v>
      </c>
    </row>
    <row r="37" spans="2:13" ht="15" customHeight="1">
      <c r="B37" s="177" t="s">
        <v>24</v>
      </c>
      <c r="C37" s="178" t="s">
        <v>25</v>
      </c>
      <c r="D37" s="136"/>
      <c r="E37" s="136"/>
      <c r="F37" s="133">
        <f t="shared" ref="F37:F38" si="0">IF(E37="",0,J37*0.5)</f>
        <v>0</v>
      </c>
      <c r="G37" s="154" t="s">
        <v>77</v>
      </c>
      <c r="H37" s="38">
        <v>4</v>
      </c>
      <c r="I37" s="38">
        <v>8</v>
      </c>
      <c r="J37" s="32">
        <v>16</v>
      </c>
      <c r="K37" s="179">
        <f>(D37*J37)</f>
        <v>0</v>
      </c>
      <c r="L37" s="171">
        <f t="shared" ref="L37:L38" si="1">IF(D37&gt;=I37,K37-(K37*0.05),IF(D37&gt;=H37,K37-(K37*0.03),K37))+F37</f>
        <v>0</v>
      </c>
      <c r="M37" s="182" t="s">
        <v>157</v>
      </c>
    </row>
    <row r="38" spans="2:13" s="10" customFormat="1" ht="14.4" customHeight="1" thickBot="1">
      <c r="B38" s="70" t="s">
        <v>26</v>
      </c>
      <c r="C38" s="71" t="s">
        <v>27</v>
      </c>
      <c r="D38" s="140"/>
      <c r="E38" s="140"/>
      <c r="F38" s="133">
        <f t="shared" si="0"/>
        <v>0</v>
      </c>
      <c r="G38" s="72" t="s">
        <v>78</v>
      </c>
      <c r="H38" s="73">
        <v>4</v>
      </c>
      <c r="I38" s="73">
        <v>8</v>
      </c>
      <c r="J38" s="74">
        <v>16</v>
      </c>
      <c r="K38" s="75">
        <f>(D38*J38)</f>
        <v>0</v>
      </c>
      <c r="L38" s="171">
        <f t="shared" si="1"/>
        <v>0</v>
      </c>
      <c r="M38" s="182" t="s">
        <v>157</v>
      </c>
    </row>
    <row r="39" spans="2:13" ht="16.95" customHeight="1" thickBot="1">
      <c r="B39" s="197" t="s">
        <v>161</v>
      </c>
      <c r="C39" s="198"/>
      <c r="D39" s="198"/>
      <c r="E39" s="198"/>
      <c r="F39" s="198"/>
      <c r="G39" s="198"/>
      <c r="H39" s="198"/>
      <c r="I39" s="198"/>
      <c r="J39" s="198"/>
      <c r="K39" s="198"/>
      <c r="L39" s="199"/>
    </row>
    <row r="40" spans="2:13" ht="15" customHeight="1">
      <c r="B40" s="61" t="s">
        <v>16</v>
      </c>
      <c r="C40" s="62" t="s">
        <v>17</v>
      </c>
      <c r="D40" s="135"/>
      <c r="E40" s="135"/>
      <c r="F40" s="133">
        <f>IF(E40="",0,J40*0.5)</f>
        <v>0</v>
      </c>
      <c r="G40" s="30" t="s">
        <v>148</v>
      </c>
      <c r="H40" s="31">
        <v>6</v>
      </c>
      <c r="I40" s="31">
        <v>12</v>
      </c>
      <c r="J40" s="34">
        <v>9.25</v>
      </c>
      <c r="K40" s="63">
        <f>(D40*J40)</f>
        <v>0</v>
      </c>
      <c r="L40" s="171">
        <f t="shared" ref="L40:L42" si="2">IF(D40&gt;=I40,K40-(K40*0.05),IF(D40&gt;=H40,K40-(K40*0.03),K40))+F40</f>
        <v>0</v>
      </c>
      <c r="M40" s="183" t="s">
        <v>154</v>
      </c>
    </row>
    <row r="41" spans="2:13" ht="15" customHeight="1">
      <c r="B41" s="51" t="s">
        <v>22</v>
      </c>
      <c r="C41" s="52" t="s">
        <v>23</v>
      </c>
      <c r="D41" s="139"/>
      <c r="E41" s="139"/>
      <c r="F41" s="133">
        <f>IF(E41="",0,J41*0.5)</f>
        <v>0</v>
      </c>
      <c r="G41" s="153" t="s">
        <v>145</v>
      </c>
      <c r="H41" s="53">
        <v>6</v>
      </c>
      <c r="I41" s="53">
        <v>12</v>
      </c>
      <c r="J41" s="34">
        <v>9</v>
      </c>
      <c r="K41" s="54">
        <f>(D41*J41)</f>
        <v>0</v>
      </c>
      <c r="L41" s="171">
        <f>IF(D41&gt;=I41,K41-(K41*0.05),IF(D41&gt;=H41,K41-(K41*0.03),K41))+F41</f>
        <v>0</v>
      </c>
      <c r="M41" s="184" t="s">
        <v>155</v>
      </c>
    </row>
    <row r="42" spans="2:13" ht="15" customHeight="1" thickBot="1">
      <c r="B42" s="46" t="s">
        <v>20</v>
      </c>
      <c r="C42" s="47" t="s">
        <v>21</v>
      </c>
      <c r="D42" s="138"/>
      <c r="E42" s="138"/>
      <c r="F42" s="133">
        <f>IF(E42="",0,J42*0.5)</f>
        <v>0</v>
      </c>
      <c r="G42" s="48" t="s">
        <v>144</v>
      </c>
      <c r="H42" s="49">
        <v>6</v>
      </c>
      <c r="I42" s="49">
        <v>12</v>
      </c>
      <c r="J42" s="34">
        <v>9</v>
      </c>
      <c r="K42" s="50">
        <f>(D42*J42)</f>
        <v>0</v>
      </c>
      <c r="L42" s="171">
        <f t="shared" si="2"/>
        <v>0</v>
      </c>
      <c r="M42" s="184" t="s">
        <v>155</v>
      </c>
    </row>
    <row r="43" spans="2:13" ht="15" customHeight="1" thickBot="1">
      <c r="B43" s="197" t="s">
        <v>166</v>
      </c>
      <c r="C43" s="198"/>
      <c r="D43" s="198"/>
      <c r="E43" s="198"/>
      <c r="F43" s="198"/>
      <c r="G43" s="198"/>
      <c r="H43" s="198"/>
      <c r="I43" s="198"/>
      <c r="J43" s="198"/>
      <c r="K43" s="198"/>
      <c r="L43" s="199"/>
    </row>
    <row r="44" spans="2:13" ht="15" customHeight="1">
      <c r="B44" s="68">
        <v>3700069200898</v>
      </c>
      <c r="C44" s="60" t="s">
        <v>12</v>
      </c>
      <c r="D44" s="132"/>
      <c r="E44" s="132"/>
      <c r="F44" s="133">
        <f>IF(E44="",0,J44*0.5)</f>
        <v>0</v>
      </c>
      <c r="G44" s="19" t="s">
        <v>13</v>
      </c>
      <c r="H44" s="20">
        <v>4</v>
      </c>
      <c r="I44" s="20">
        <v>8</v>
      </c>
      <c r="J44" s="34">
        <v>14</v>
      </c>
      <c r="K44" s="69">
        <f>(D44*J44)</f>
        <v>0</v>
      </c>
      <c r="L44" s="171">
        <f t="shared" ref="L44:L48" si="3">IF(D44&gt;=I44,K44-(K44*0.05),IF(D44&gt;=H44,K44-(K44*0.03),K44))+F44</f>
        <v>0</v>
      </c>
      <c r="M44" s="181" t="s">
        <v>156</v>
      </c>
    </row>
    <row r="45" spans="2:13" ht="15" customHeight="1">
      <c r="B45" s="41" t="s">
        <v>8</v>
      </c>
      <c r="C45" s="42" t="s">
        <v>9</v>
      </c>
      <c r="D45" s="137"/>
      <c r="E45" s="137"/>
      <c r="F45" s="133">
        <f>IF(E45="",0,J45*0.5)</f>
        <v>0</v>
      </c>
      <c r="G45" s="43" t="s">
        <v>10</v>
      </c>
      <c r="H45" s="44">
        <v>4</v>
      </c>
      <c r="I45" s="44">
        <v>8</v>
      </c>
      <c r="J45" s="32">
        <v>17</v>
      </c>
      <c r="K45" s="45">
        <f>(D45*J45)</f>
        <v>0</v>
      </c>
      <c r="L45" s="171">
        <f t="shared" si="3"/>
        <v>0</v>
      </c>
      <c r="M45" s="184" t="s">
        <v>155</v>
      </c>
    </row>
    <row r="46" spans="2:13" ht="15" customHeight="1">
      <c r="B46" s="64" t="s">
        <v>14</v>
      </c>
      <c r="C46" s="65" t="s">
        <v>15</v>
      </c>
      <c r="D46" s="134"/>
      <c r="E46" s="134"/>
      <c r="F46" s="133">
        <f>IF(E46="",0,J46*0.5)</f>
        <v>0</v>
      </c>
      <c r="G46" s="27" t="s">
        <v>149</v>
      </c>
      <c r="H46" s="23">
        <v>6</v>
      </c>
      <c r="I46" s="23">
        <v>12</v>
      </c>
      <c r="J46" s="34">
        <v>7.75</v>
      </c>
      <c r="K46" s="66">
        <f>(D46*J46)</f>
        <v>0</v>
      </c>
      <c r="L46" s="171">
        <f t="shared" si="3"/>
        <v>0</v>
      </c>
      <c r="M46" s="183" t="s">
        <v>154</v>
      </c>
    </row>
    <row r="47" spans="2:13" ht="15" customHeight="1">
      <c r="B47" s="59" t="s">
        <v>18</v>
      </c>
      <c r="C47" s="60" t="s">
        <v>19</v>
      </c>
      <c r="D47" s="132"/>
      <c r="E47" s="132"/>
      <c r="F47" s="133">
        <f>IF(E47="",0,J47*0.5)</f>
        <v>0</v>
      </c>
      <c r="G47" s="19" t="s">
        <v>150</v>
      </c>
      <c r="H47" s="20">
        <v>6</v>
      </c>
      <c r="I47" s="187">
        <v>12</v>
      </c>
      <c r="J47" s="189">
        <v>9</v>
      </c>
      <c r="K47" s="188">
        <f>(D47*J47)</f>
        <v>0</v>
      </c>
      <c r="L47" s="171">
        <f t="shared" si="3"/>
        <v>0</v>
      </c>
      <c r="M47" s="275" t="s">
        <v>172</v>
      </c>
    </row>
    <row r="48" spans="2:13" ht="16.95" customHeight="1" thickBot="1">
      <c r="B48" s="17">
        <v>3700069200904</v>
      </c>
      <c r="C48" s="18">
        <v>904</v>
      </c>
      <c r="D48" s="132"/>
      <c r="E48" s="132"/>
      <c r="F48" s="133">
        <f>IF(E48="",0,J48*0.5)</f>
        <v>0</v>
      </c>
      <c r="G48" s="19" t="s">
        <v>151</v>
      </c>
      <c r="H48" s="20">
        <v>6</v>
      </c>
      <c r="I48" s="20">
        <v>12</v>
      </c>
      <c r="J48" s="21">
        <v>6.4</v>
      </c>
      <c r="K48" s="22">
        <f>(D48*J48)</f>
        <v>0</v>
      </c>
      <c r="L48" s="171">
        <f t="shared" si="3"/>
        <v>0</v>
      </c>
      <c r="M48" s="276" t="s">
        <v>173</v>
      </c>
    </row>
    <row r="49" spans="2:13" ht="15" customHeight="1" thickBot="1">
      <c r="B49" s="197" t="s">
        <v>167</v>
      </c>
      <c r="C49" s="198"/>
      <c r="D49" s="198"/>
      <c r="E49" s="198"/>
      <c r="F49" s="198"/>
      <c r="G49" s="198"/>
      <c r="H49" s="198"/>
      <c r="I49" s="198"/>
      <c r="J49" s="198"/>
      <c r="K49" s="198"/>
      <c r="L49" s="199"/>
    </row>
    <row r="50" spans="2:13" ht="15" customHeight="1">
      <c r="B50" s="163">
        <v>3700069200829</v>
      </c>
      <c r="C50" s="164">
        <v>829</v>
      </c>
      <c r="D50" s="165"/>
      <c r="E50" s="165"/>
      <c r="F50" s="166">
        <f>IF(E50="",0,J50*0.5)</f>
        <v>0</v>
      </c>
      <c r="G50" s="167" t="s">
        <v>28</v>
      </c>
      <c r="H50" s="168">
        <v>6</v>
      </c>
      <c r="I50" s="168">
        <v>12</v>
      </c>
      <c r="J50" s="169">
        <v>5.4</v>
      </c>
      <c r="K50" s="170">
        <f>(D50*J50)</f>
        <v>0</v>
      </c>
      <c r="L50" s="171">
        <f>IF(D50&gt;=I50,K50-(K50*0.05),IF(D50&gt;=H50,K50-(K50*0.03),K50))+F50</f>
        <v>0</v>
      </c>
      <c r="M50" s="184" t="s">
        <v>155</v>
      </c>
    </row>
    <row r="51" spans="2:13" ht="15" customHeight="1">
      <c r="B51" s="67">
        <v>3700069200874</v>
      </c>
      <c r="C51" s="62" t="s">
        <v>11</v>
      </c>
      <c r="D51" s="135"/>
      <c r="E51" s="135"/>
      <c r="F51" s="162">
        <f>IF(E51="",0,J51*0.5)</f>
        <v>0</v>
      </c>
      <c r="G51" s="30" t="s">
        <v>162</v>
      </c>
      <c r="H51" s="31">
        <v>4</v>
      </c>
      <c r="I51" s="31">
        <v>8</v>
      </c>
      <c r="J51" s="34">
        <v>14</v>
      </c>
      <c r="K51" s="63">
        <f>(D51*J51)</f>
        <v>0</v>
      </c>
      <c r="L51" s="171">
        <f>IF(D51&gt;=I51,K51-(K51*0.05),IF(D51&gt;=H51,K51-(K51*0.03),K51))+F51</f>
        <v>0</v>
      </c>
      <c r="M51" s="183" t="s">
        <v>154</v>
      </c>
    </row>
    <row r="52" spans="2:13" ht="16.95" customHeight="1">
      <c r="B52" s="200" t="s">
        <v>168</v>
      </c>
      <c r="C52" s="201"/>
      <c r="D52" s="201"/>
      <c r="E52" s="201"/>
      <c r="F52" s="201"/>
      <c r="G52" s="201"/>
      <c r="H52" s="201"/>
      <c r="I52" s="201"/>
      <c r="J52" s="201"/>
      <c r="K52" s="201"/>
      <c r="L52" s="202"/>
    </row>
    <row r="53" spans="2:13" ht="15" customHeight="1">
      <c r="B53" s="172" t="s">
        <v>56</v>
      </c>
      <c r="C53" s="173" t="s">
        <v>57</v>
      </c>
      <c r="D53" s="174"/>
      <c r="E53" s="174"/>
      <c r="F53" s="133">
        <f>IF(E53="",0,J53*0.5)</f>
        <v>0</v>
      </c>
      <c r="G53" s="175" t="s">
        <v>143</v>
      </c>
      <c r="H53" s="173">
        <v>6</v>
      </c>
      <c r="I53" s="173">
        <v>12</v>
      </c>
      <c r="J53" s="32">
        <v>7</v>
      </c>
      <c r="K53" s="176">
        <f>(D53*J53)</f>
        <v>0</v>
      </c>
      <c r="L53" s="171">
        <f t="shared" ref="L53:L56" si="4">IF(D53&gt;=I53,K53-(K53*0.05),IF(D53&gt;=H53,K53-(K53*0.03),K53))+F53</f>
        <v>0</v>
      </c>
      <c r="M53" s="183" t="s">
        <v>154</v>
      </c>
    </row>
    <row r="54" spans="2:13" ht="15" customHeight="1">
      <c r="B54" s="58" t="s">
        <v>52</v>
      </c>
      <c r="C54" s="49" t="s">
        <v>53</v>
      </c>
      <c r="D54" s="138"/>
      <c r="E54" s="138"/>
      <c r="F54" s="133">
        <f>IF(E54="",0,J54*0.5)</f>
        <v>0</v>
      </c>
      <c r="G54" s="48" t="s">
        <v>54</v>
      </c>
      <c r="H54" s="49">
        <v>6</v>
      </c>
      <c r="I54" s="49">
        <v>12</v>
      </c>
      <c r="J54" s="34">
        <v>3.1</v>
      </c>
      <c r="K54" s="57">
        <f>(D54*J54)</f>
        <v>0</v>
      </c>
      <c r="L54" s="171">
        <f t="shared" si="4"/>
        <v>0</v>
      </c>
      <c r="M54" s="275" t="s">
        <v>172</v>
      </c>
    </row>
    <row r="55" spans="2:13" ht="15" customHeight="1">
      <c r="B55" s="55">
        <v>3700069200805</v>
      </c>
      <c r="C55" s="56" t="s">
        <v>165</v>
      </c>
      <c r="D55" s="138"/>
      <c r="E55" s="138"/>
      <c r="F55" s="133">
        <f>IF(E55="",0,J55*0.5)</f>
        <v>0</v>
      </c>
      <c r="G55" s="48" t="s">
        <v>55</v>
      </c>
      <c r="H55" s="49">
        <v>6</v>
      </c>
      <c r="I55" s="49">
        <v>12</v>
      </c>
      <c r="J55" s="34">
        <v>3.1</v>
      </c>
      <c r="K55" s="57">
        <f>(D55*J55)</f>
        <v>0</v>
      </c>
      <c r="L55" s="171">
        <f t="shared" si="4"/>
        <v>0</v>
      </c>
      <c r="M55" s="275" t="s">
        <v>172</v>
      </c>
    </row>
    <row r="56" spans="2:13" ht="15" customHeight="1" thickBot="1">
      <c r="B56" s="25" t="s">
        <v>30</v>
      </c>
      <c r="C56" s="26" t="s">
        <v>31</v>
      </c>
      <c r="D56" s="134"/>
      <c r="E56" s="134"/>
      <c r="F56" s="133">
        <f>IF(E56="",0,J56*0.5)</f>
        <v>0</v>
      </c>
      <c r="G56" s="39" t="s">
        <v>32</v>
      </c>
      <c r="H56" s="23">
        <v>6</v>
      </c>
      <c r="I56" s="23">
        <v>12</v>
      </c>
      <c r="J56" s="21">
        <v>5.4</v>
      </c>
      <c r="K56" s="24">
        <f>(D56*J56)</f>
        <v>0</v>
      </c>
      <c r="L56" s="171">
        <f t="shared" si="4"/>
        <v>0</v>
      </c>
      <c r="M56" s="185" t="s">
        <v>153</v>
      </c>
    </row>
    <row r="57" spans="2:13" ht="16.95" customHeight="1" thickBot="1">
      <c r="B57" s="197" t="s">
        <v>169</v>
      </c>
      <c r="C57" s="198"/>
      <c r="D57" s="198"/>
      <c r="E57" s="198"/>
      <c r="F57" s="198"/>
      <c r="G57" s="198"/>
      <c r="H57" s="198"/>
      <c r="I57" s="198"/>
      <c r="J57" s="198"/>
      <c r="K57" s="198"/>
      <c r="L57" s="199"/>
    </row>
    <row r="58" spans="2:13" ht="15" customHeight="1">
      <c r="B58" s="35" t="s">
        <v>36</v>
      </c>
      <c r="C58" s="36" t="s">
        <v>37</v>
      </c>
      <c r="D58" s="136"/>
      <c r="E58" s="136"/>
      <c r="F58" s="133">
        <f t="shared" ref="F58:F64" si="5">IF(E58="",0,J58*0.5)</f>
        <v>0</v>
      </c>
      <c r="G58" s="37" t="s">
        <v>38</v>
      </c>
      <c r="H58" s="38">
        <v>6</v>
      </c>
      <c r="I58" s="38">
        <v>12</v>
      </c>
      <c r="J58" s="21">
        <v>5.4</v>
      </c>
      <c r="K58" s="22">
        <f t="shared" ref="K58:K65" si="6">(D58*J58)</f>
        <v>0</v>
      </c>
      <c r="L58" s="171">
        <f t="shared" ref="L58:L65" si="7">IF(D58&gt;=I58,K58-(K58*0.05),IF(D58&gt;=H58,K58-(K58*0.03),K58))+F58</f>
        <v>0</v>
      </c>
      <c r="M58" s="185" t="s">
        <v>153</v>
      </c>
    </row>
    <row r="59" spans="2:13" ht="15" customHeight="1">
      <c r="B59" s="25">
        <v>3700069200836</v>
      </c>
      <c r="C59" s="26">
        <v>836</v>
      </c>
      <c r="D59" s="134"/>
      <c r="E59" s="134"/>
      <c r="F59" s="133">
        <f t="shared" si="5"/>
        <v>0</v>
      </c>
      <c r="G59" s="39" t="s">
        <v>29</v>
      </c>
      <c r="H59" s="23">
        <v>6</v>
      </c>
      <c r="I59" s="23">
        <v>12</v>
      </c>
      <c r="J59" s="21">
        <v>5.4</v>
      </c>
      <c r="K59" s="24">
        <f t="shared" si="6"/>
        <v>0</v>
      </c>
      <c r="L59" s="171">
        <f t="shared" si="7"/>
        <v>0</v>
      </c>
      <c r="M59" s="185" t="s">
        <v>153</v>
      </c>
    </row>
    <row r="60" spans="2:13" ht="15" customHeight="1">
      <c r="B60" s="25" t="s">
        <v>33</v>
      </c>
      <c r="C60" s="26" t="s">
        <v>34</v>
      </c>
      <c r="D60" s="134"/>
      <c r="E60" s="134"/>
      <c r="F60" s="133">
        <f t="shared" si="5"/>
        <v>0</v>
      </c>
      <c r="G60" s="39" t="s">
        <v>35</v>
      </c>
      <c r="H60" s="23">
        <v>6</v>
      </c>
      <c r="I60" s="23">
        <v>12</v>
      </c>
      <c r="J60" s="21">
        <v>5.4</v>
      </c>
      <c r="K60" s="24">
        <f t="shared" si="6"/>
        <v>0</v>
      </c>
      <c r="L60" s="171">
        <f t="shared" si="7"/>
        <v>0</v>
      </c>
      <c r="M60" s="185" t="s">
        <v>153</v>
      </c>
    </row>
    <row r="61" spans="2:13" ht="16.95" customHeight="1">
      <c r="B61" s="25" t="s">
        <v>45</v>
      </c>
      <c r="C61" s="26" t="s">
        <v>46</v>
      </c>
      <c r="D61" s="134"/>
      <c r="E61" s="134"/>
      <c r="F61" s="133">
        <f>IF(E61="",0,J61*0.5)</f>
        <v>0</v>
      </c>
      <c r="G61" s="27" t="s">
        <v>47</v>
      </c>
      <c r="H61" s="23">
        <v>6</v>
      </c>
      <c r="I61" s="23">
        <v>12</v>
      </c>
      <c r="J61" s="21">
        <v>3.5</v>
      </c>
      <c r="K61" s="24">
        <f>(D61*J61)</f>
        <v>0</v>
      </c>
      <c r="L61" s="171">
        <f>IF(D61&gt;=I61,K61-(K61*0.05),IF(D61&gt;=H61,K61-(K61*0.03),K61))+F61</f>
        <v>0</v>
      </c>
      <c r="M61" s="186" t="s">
        <v>152</v>
      </c>
    </row>
    <row r="62" spans="2:13" ht="16.95" customHeight="1">
      <c r="B62" s="17" t="s">
        <v>49</v>
      </c>
      <c r="C62" s="18" t="s">
        <v>50</v>
      </c>
      <c r="D62" s="132"/>
      <c r="E62" s="132"/>
      <c r="F62" s="133">
        <f>IF(E62="",0,J62*0.5)</f>
        <v>0</v>
      </c>
      <c r="G62" s="19" t="s">
        <v>51</v>
      </c>
      <c r="H62" s="20">
        <v>6</v>
      </c>
      <c r="I62" s="20">
        <v>12</v>
      </c>
      <c r="J62" s="21">
        <v>3.5</v>
      </c>
      <c r="K62" s="22">
        <f>(D62*J62)</f>
        <v>0</v>
      </c>
      <c r="L62" s="171">
        <f>IF(D62&gt;=I62,K62-(K62*0.05),IF(D62&gt;=H62,K62-(K62*0.03),K62))+F62</f>
        <v>0</v>
      </c>
      <c r="M62" s="186" t="s">
        <v>152</v>
      </c>
    </row>
    <row r="63" spans="2:13" ht="16.95" customHeight="1">
      <c r="B63" s="17">
        <v>3700069200843</v>
      </c>
      <c r="C63" s="18">
        <v>843</v>
      </c>
      <c r="D63" s="132"/>
      <c r="E63" s="132"/>
      <c r="F63" s="133">
        <f t="shared" si="5"/>
        <v>0</v>
      </c>
      <c r="G63" s="19" t="s">
        <v>48</v>
      </c>
      <c r="H63" s="23">
        <v>6</v>
      </c>
      <c r="I63" s="23">
        <v>12</v>
      </c>
      <c r="J63" s="21">
        <v>3.5</v>
      </c>
      <c r="K63" s="24">
        <f t="shared" si="6"/>
        <v>0</v>
      </c>
      <c r="L63" s="171">
        <f t="shared" si="7"/>
        <v>0</v>
      </c>
      <c r="M63" s="186" t="s">
        <v>152</v>
      </c>
    </row>
    <row r="64" spans="2:13" ht="16.95" customHeight="1">
      <c r="B64" s="28" t="s">
        <v>42</v>
      </c>
      <c r="C64" s="29" t="s">
        <v>43</v>
      </c>
      <c r="D64" s="135"/>
      <c r="E64" s="135"/>
      <c r="F64" s="133">
        <f t="shared" si="5"/>
        <v>0</v>
      </c>
      <c r="G64" s="30" t="s">
        <v>44</v>
      </c>
      <c r="H64" s="31">
        <v>6</v>
      </c>
      <c r="I64" s="31">
        <v>12</v>
      </c>
      <c r="J64" s="32">
        <v>3.5</v>
      </c>
      <c r="K64" s="33">
        <f t="shared" si="6"/>
        <v>0</v>
      </c>
      <c r="L64" s="171">
        <f t="shared" si="7"/>
        <v>0</v>
      </c>
      <c r="M64" s="186" t="s">
        <v>152</v>
      </c>
    </row>
    <row r="65" spans="2:13" ht="16.95" customHeight="1" thickBot="1">
      <c r="B65" s="17" t="s">
        <v>39</v>
      </c>
      <c r="C65" s="18" t="s">
        <v>40</v>
      </c>
      <c r="D65" s="132"/>
      <c r="E65" s="132"/>
      <c r="F65" s="133">
        <f t="shared" ref="F65:F72" si="8">IF(E65="",0,J65*0.5)</f>
        <v>0</v>
      </c>
      <c r="G65" s="19" t="s">
        <v>41</v>
      </c>
      <c r="H65" s="20">
        <v>6</v>
      </c>
      <c r="I65" s="20">
        <v>12</v>
      </c>
      <c r="J65" s="21">
        <v>3.5</v>
      </c>
      <c r="K65" s="22">
        <f t="shared" si="6"/>
        <v>0</v>
      </c>
      <c r="L65" s="171">
        <f t="shared" si="7"/>
        <v>0</v>
      </c>
      <c r="M65" s="186" t="s">
        <v>152</v>
      </c>
    </row>
    <row r="66" spans="2:13" ht="16.95" customHeight="1" thickBot="1">
      <c r="B66" s="203" t="s">
        <v>170</v>
      </c>
      <c r="C66" s="204"/>
      <c r="D66" s="204"/>
      <c r="E66" s="204"/>
      <c r="F66" s="204"/>
      <c r="G66" s="204"/>
      <c r="H66" s="204"/>
      <c r="I66" s="204"/>
      <c r="J66" s="204"/>
      <c r="K66" s="204"/>
      <c r="L66" s="205"/>
    </row>
    <row r="67" spans="2:13" ht="14.4" customHeight="1">
      <c r="B67" s="28">
        <v>3700069200867</v>
      </c>
      <c r="C67" s="29">
        <v>867</v>
      </c>
      <c r="D67" s="135"/>
      <c r="E67" s="135"/>
      <c r="F67" s="133">
        <f>IF(E67="",0,J67*0.5)</f>
        <v>0</v>
      </c>
      <c r="G67" s="30" t="s">
        <v>64</v>
      </c>
      <c r="H67" s="31">
        <v>6</v>
      </c>
      <c r="I67" s="31">
        <v>12</v>
      </c>
      <c r="J67" s="34">
        <v>8.5</v>
      </c>
      <c r="K67" s="33">
        <f t="shared" ref="K67:K72" si="9">(D67*J67)</f>
        <v>0</v>
      </c>
      <c r="L67" s="171">
        <f t="shared" ref="L67:L72" si="10">IF(D67&gt;=I67,K67-(K67*0.05),IF(D67&gt;=H67,K67-(K67*0.03),K67))+F67</f>
        <v>0</v>
      </c>
      <c r="M67" s="276" t="s">
        <v>173</v>
      </c>
    </row>
    <row r="68" spans="2:13" ht="15" customHeight="1">
      <c r="B68" s="25" t="s">
        <v>65</v>
      </c>
      <c r="C68" s="26" t="s">
        <v>66</v>
      </c>
      <c r="D68" s="134"/>
      <c r="E68" s="134"/>
      <c r="F68" s="133">
        <f>IF(E68="",0,J68*0.5)</f>
        <v>0</v>
      </c>
      <c r="G68" s="27" t="s">
        <v>67</v>
      </c>
      <c r="H68" s="23">
        <v>6</v>
      </c>
      <c r="I68" s="23">
        <v>12</v>
      </c>
      <c r="J68" s="40">
        <v>8.5</v>
      </c>
      <c r="K68" s="24">
        <f>(D68*J68)</f>
        <v>0</v>
      </c>
      <c r="L68" s="171">
        <f>IF(D68&gt;=I68,K68-(K68*0.05),IF(D68&gt;=H68,K68-(K68*0.03),K68))+F68</f>
        <v>0</v>
      </c>
      <c r="M68" s="276" t="s">
        <v>173</v>
      </c>
    </row>
    <row r="69" spans="2:13" ht="15" customHeight="1">
      <c r="B69" s="25" t="s">
        <v>71</v>
      </c>
      <c r="C69" s="26" t="s">
        <v>72</v>
      </c>
      <c r="D69" s="134"/>
      <c r="E69" s="134"/>
      <c r="F69" s="133">
        <f>IF(E69="",0,J69*0.5)</f>
        <v>0</v>
      </c>
      <c r="G69" s="27" t="s">
        <v>73</v>
      </c>
      <c r="H69" s="23">
        <v>6</v>
      </c>
      <c r="I69" s="23">
        <v>12</v>
      </c>
      <c r="J69" s="40">
        <v>8.5</v>
      </c>
      <c r="K69" s="24">
        <f>(D69*J69)</f>
        <v>0</v>
      </c>
      <c r="L69" s="171">
        <f>IF(D69&gt;=I69,K69-(K69*0.05),IF(D69&gt;=H69,K69-(K69*0.03),K69))+F69</f>
        <v>0</v>
      </c>
      <c r="M69" s="276" t="s">
        <v>173</v>
      </c>
    </row>
    <row r="70" spans="2:13" ht="15" customHeight="1">
      <c r="B70" s="17" t="s">
        <v>68</v>
      </c>
      <c r="C70" s="18" t="s">
        <v>69</v>
      </c>
      <c r="D70" s="132"/>
      <c r="E70" s="132"/>
      <c r="F70" s="133">
        <f>IF(E70="",0,J70*0.5)</f>
        <v>0</v>
      </c>
      <c r="G70" s="19" t="s">
        <v>70</v>
      </c>
      <c r="H70" s="20">
        <v>6</v>
      </c>
      <c r="I70" s="20">
        <v>12</v>
      </c>
      <c r="J70" s="21">
        <v>8.5</v>
      </c>
      <c r="K70" s="22">
        <f t="shared" si="9"/>
        <v>0</v>
      </c>
      <c r="L70" s="171">
        <f t="shared" si="10"/>
        <v>0</v>
      </c>
      <c r="M70" s="276" t="s">
        <v>173</v>
      </c>
    </row>
    <row r="71" spans="2:13" ht="15" customHeight="1">
      <c r="B71" s="17" t="s">
        <v>61</v>
      </c>
      <c r="C71" s="18" t="s">
        <v>62</v>
      </c>
      <c r="D71" s="132"/>
      <c r="E71" s="132"/>
      <c r="F71" s="133">
        <f t="shared" si="8"/>
        <v>0</v>
      </c>
      <c r="G71" s="19" t="s">
        <v>63</v>
      </c>
      <c r="H71" s="20">
        <v>6</v>
      </c>
      <c r="I71" s="20">
        <v>12</v>
      </c>
      <c r="J71" s="21">
        <v>9.35</v>
      </c>
      <c r="K71" s="22">
        <f t="shared" si="9"/>
        <v>0</v>
      </c>
      <c r="L71" s="171">
        <f t="shared" si="10"/>
        <v>0</v>
      </c>
      <c r="M71" s="186" t="s">
        <v>152</v>
      </c>
    </row>
    <row r="72" spans="2:13" ht="15" customHeight="1" thickBot="1">
      <c r="B72" s="155" t="s">
        <v>58</v>
      </c>
      <c r="C72" s="156" t="s">
        <v>59</v>
      </c>
      <c r="D72" s="157"/>
      <c r="E72" s="157"/>
      <c r="F72" s="158">
        <f t="shared" si="8"/>
        <v>0</v>
      </c>
      <c r="G72" s="159" t="s">
        <v>60</v>
      </c>
      <c r="H72" s="160">
        <v>6</v>
      </c>
      <c r="I72" s="160">
        <v>12</v>
      </c>
      <c r="J72" s="74">
        <v>9.35</v>
      </c>
      <c r="K72" s="161">
        <f t="shared" si="9"/>
        <v>0</v>
      </c>
      <c r="L72" s="171">
        <f t="shared" si="10"/>
        <v>0</v>
      </c>
      <c r="M72" s="186" t="s">
        <v>152</v>
      </c>
    </row>
    <row r="73" spans="2:13" ht="15" customHeight="1"/>
    <row r="75" spans="2:13" ht="15.6">
      <c r="B75" s="76"/>
      <c r="C75" s="77"/>
      <c r="D75" s="78"/>
      <c r="E75" s="78"/>
      <c r="F75" s="79"/>
      <c r="G75" s="80"/>
      <c r="H75" s="81"/>
      <c r="I75" s="81"/>
      <c r="J75" s="82"/>
      <c r="K75" s="83"/>
      <c r="L75" s="84"/>
    </row>
    <row r="76" spans="2:13" ht="15.6">
      <c r="B76" s="85"/>
      <c r="C76" s="86"/>
      <c r="D76" s="87"/>
      <c r="E76" s="87"/>
      <c r="F76" s="79"/>
      <c r="G76" s="254" t="s">
        <v>87</v>
      </c>
      <c r="H76" s="254"/>
      <c r="I76" s="254"/>
      <c r="J76" s="254"/>
      <c r="K76" s="254"/>
      <c r="L76" s="92">
        <f>SUM(L36:L38)+SUM(L40:L42)+SUM(L44:L48)+SUM(L50:L51)+SUM(L53:L56)+SUM(L58:L65)+SUM(L67:L72)</f>
        <v>0</v>
      </c>
    </row>
    <row r="77" spans="2:13" ht="15.6">
      <c r="B77" s="85"/>
      <c r="C77" s="86"/>
      <c r="D77" s="87"/>
      <c r="E77" s="87"/>
      <c r="F77" s="79"/>
      <c r="G77" s="254" t="s">
        <v>88</v>
      </c>
      <c r="H77" s="254"/>
      <c r="I77" s="254"/>
      <c r="J77" s="254"/>
      <c r="K77" s="254"/>
      <c r="L77" s="92">
        <f>L76+(L76*0.2)</f>
        <v>0</v>
      </c>
    </row>
    <row r="78" spans="2:13" ht="13.8">
      <c r="B78"/>
      <c r="C78"/>
      <c r="D78"/>
      <c r="E78"/>
      <c r="F78"/>
      <c r="G78" s="192" t="s">
        <v>136</v>
      </c>
      <c r="H78" s="192"/>
      <c r="I78" s="192"/>
      <c r="J78" s="193" t="str">
        <f>IF(L76&gt;=200,"Franco",IF(L76&lt;120,"Min de commande de 120€ HT",9))</f>
        <v>Min de commande de 120€ HT</v>
      </c>
      <c r="K78" s="193"/>
      <c r="L78" s="193"/>
    </row>
    <row r="79" spans="2:13" ht="15" customHeight="1">
      <c r="B79"/>
      <c r="C79"/>
      <c r="D79"/>
      <c r="E79"/>
      <c r="F79"/>
      <c r="G79" s="192" t="s">
        <v>137</v>
      </c>
      <c r="H79" s="192"/>
      <c r="I79" s="192"/>
      <c r="J79" s="192" t="e">
        <f>IF(AND(NOT(#REF!=""),L76&gt;=100),"Franco","Pas de commande chez Opla")</f>
        <v>#REF!</v>
      </c>
      <c r="K79" s="192"/>
      <c r="L79" s="192"/>
    </row>
    <row r="80" spans="2:13">
      <c r="B80"/>
      <c r="C80"/>
      <c r="D80"/>
      <c r="E80"/>
      <c r="F80"/>
      <c r="G80" s="95"/>
      <c r="H80" s="95"/>
      <c r="I80" s="95"/>
      <c r="J80" s="95"/>
      <c r="K80" s="95"/>
      <c r="L80" s="96"/>
    </row>
    <row r="81" spans="2:12">
      <c r="C81" s="255" t="s">
        <v>95</v>
      </c>
      <c r="D81" s="255"/>
      <c r="E81" s="255"/>
      <c r="F81" s="255"/>
      <c r="G81" s="255"/>
      <c r="H81" s="255"/>
      <c r="I81" s="255"/>
      <c r="J81" s="255"/>
      <c r="K81" s="255"/>
      <c r="L81" s="255"/>
    </row>
    <row r="82" spans="2:12" ht="12.6" thickBot="1">
      <c r="B82" s="76"/>
      <c r="C82" s="256"/>
      <c r="D82" s="256"/>
      <c r="E82" s="256"/>
      <c r="F82" s="256"/>
      <c r="G82" s="256"/>
      <c r="H82" s="256"/>
      <c r="I82" s="256"/>
      <c r="J82" s="256"/>
      <c r="K82" s="256"/>
      <c r="L82" s="256"/>
    </row>
    <row r="83" spans="2:12" ht="21" thickBot="1">
      <c r="B83" s="112" t="s">
        <v>81</v>
      </c>
      <c r="C83" s="112" t="s">
        <v>85</v>
      </c>
      <c r="D83" s="258" t="s">
        <v>7</v>
      </c>
      <c r="E83" s="259"/>
      <c r="F83" s="260"/>
      <c r="G83" s="113" t="s">
        <v>86</v>
      </c>
      <c r="H83" s="105" t="s">
        <v>80</v>
      </c>
      <c r="I83" s="106" t="s">
        <v>79</v>
      </c>
      <c r="J83" s="105" t="s">
        <v>91</v>
      </c>
      <c r="K83" s="105" t="s">
        <v>93</v>
      </c>
      <c r="L83" s="105" t="s">
        <v>92</v>
      </c>
    </row>
    <row r="84" spans="2:12" ht="15" customHeight="1" thickBot="1">
      <c r="B84" s="251" t="s">
        <v>164</v>
      </c>
      <c r="C84" s="252"/>
      <c r="D84" s="252"/>
      <c r="E84" s="252"/>
      <c r="F84" s="252"/>
      <c r="G84" s="252"/>
      <c r="H84" s="252"/>
      <c r="I84" s="252"/>
      <c r="J84" s="252"/>
      <c r="K84" s="252"/>
      <c r="L84" s="253"/>
    </row>
    <row r="85" spans="2:12" ht="15.6">
      <c r="B85" s="41" t="s">
        <v>82</v>
      </c>
      <c r="C85" s="42" t="s">
        <v>74</v>
      </c>
      <c r="D85" s="261"/>
      <c r="E85" s="261"/>
      <c r="F85" s="261"/>
      <c r="G85" s="43" t="s">
        <v>128</v>
      </c>
      <c r="H85" s="44">
        <v>4</v>
      </c>
      <c r="I85" s="44">
        <v>8</v>
      </c>
      <c r="J85" s="129">
        <f>7.39</f>
        <v>7.39</v>
      </c>
      <c r="K85" s="45">
        <f>(D85*J85)</f>
        <v>0</v>
      </c>
      <c r="L85" s="128">
        <f t="shared" ref="L85:L87" si="11">IF(D85&gt;=I85,K85-(K85*0.05),IF(D85&gt;=H85,K85-(K85*0.03),K85))</f>
        <v>0</v>
      </c>
    </row>
    <row r="86" spans="2:12" ht="15.6">
      <c r="B86" s="46" t="s">
        <v>83</v>
      </c>
      <c r="C86" s="47" t="s">
        <v>75</v>
      </c>
      <c r="D86" s="269"/>
      <c r="E86" s="269"/>
      <c r="F86" s="269"/>
      <c r="G86" s="48" t="s">
        <v>127</v>
      </c>
      <c r="H86" s="49">
        <v>4</v>
      </c>
      <c r="I86" s="49">
        <v>8</v>
      </c>
      <c r="J86" s="50">
        <f>7.39</f>
        <v>7.39</v>
      </c>
      <c r="K86" s="50">
        <f>(D86*J86)</f>
        <v>0</v>
      </c>
      <c r="L86" s="127">
        <f t="shared" si="11"/>
        <v>0</v>
      </c>
    </row>
    <row r="87" spans="2:12" ht="16.2" thickBot="1">
      <c r="B87" s="70" t="s">
        <v>84</v>
      </c>
      <c r="C87" s="71" t="s">
        <v>76</v>
      </c>
      <c r="D87" s="270"/>
      <c r="E87" s="270"/>
      <c r="F87" s="270"/>
      <c r="G87" s="72" t="s">
        <v>126</v>
      </c>
      <c r="H87" s="73">
        <v>4</v>
      </c>
      <c r="I87" s="73">
        <v>8</v>
      </c>
      <c r="J87" s="75">
        <f>8.01</f>
        <v>8.01</v>
      </c>
      <c r="K87" s="75">
        <f>(D87*J87)</f>
        <v>0</v>
      </c>
      <c r="L87" s="126">
        <f t="shared" si="11"/>
        <v>0</v>
      </c>
    </row>
    <row r="88" spans="2:12" ht="15" customHeight="1">
      <c r="B88" s="76"/>
      <c r="C88" s="77"/>
      <c r="D88" s="88"/>
      <c r="E88" s="88"/>
      <c r="F88" s="88"/>
      <c r="G88" s="80"/>
      <c r="H88" s="81"/>
      <c r="I88" s="81"/>
      <c r="J88" s="83"/>
      <c r="K88" s="83"/>
      <c r="L88" s="84"/>
    </row>
    <row r="89" spans="2:12" ht="15.6">
      <c r="B89" s="76"/>
      <c r="C89" s="77"/>
      <c r="D89" s="88"/>
      <c r="E89" s="88"/>
      <c r="F89" s="88"/>
      <c r="G89" s="254" t="s">
        <v>89</v>
      </c>
      <c r="H89" s="254"/>
      <c r="I89" s="254"/>
      <c r="J89" s="254"/>
      <c r="K89" s="254"/>
      <c r="L89" s="92">
        <f>SUM(L85:L87)</f>
        <v>0</v>
      </c>
    </row>
    <row r="90" spans="2:12" ht="15.6">
      <c r="B90" s="76"/>
      <c r="C90" s="77"/>
      <c r="D90" s="88"/>
      <c r="E90" s="88"/>
      <c r="F90" s="88"/>
      <c r="G90" s="254" t="s">
        <v>90</v>
      </c>
      <c r="H90" s="254"/>
      <c r="I90" s="254"/>
      <c r="J90" s="254"/>
      <c r="K90" s="254"/>
      <c r="L90" s="92">
        <f>L89+(L89*0.055)</f>
        <v>0</v>
      </c>
    </row>
    <row r="91" spans="2:12" ht="14.4">
      <c r="B91" s="76"/>
      <c r="C91" s="77"/>
      <c r="D91" s="88"/>
      <c r="E91" s="88"/>
      <c r="F91" s="88"/>
      <c r="G91" s="192" t="s">
        <v>135</v>
      </c>
      <c r="H91" s="192"/>
      <c r="I91" s="192"/>
      <c r="J91" s="192" t="str">
        <f>IF(SUM(D85:F87)=1,4,IF(SUM(D85:F87)=2,5,IF(AND(SUM(D85:F87)&gt;=3,SUM(D85:F87)&lt;=17),9,IF(SUM(D85:F87)&gt;=18,"Franco","Pas de livres commandés"))))</f>
        <v>Pas de livres commandés</v>
      </c>
      <c r="K91" s="192"/>
      <c r="L91" s="192"/>
    </row>
    <row r="92" spans="2:12" ht="15.6">
      <c r="B92" s="146"/>
      <c r="C92" s="147"/>
      <c r="D92" s="148"/>
      <c r="E92" s="148"/>
      <c r="F92" s="149"/>
      <c r="G92" s="80"/>
      <c r="H92" s="81"/>
      <c r="I92" s="81"/>
      <c r="J92" s="83"/>
      <c r="K92" s="89"/>
      <c r="L92" s="83"/>
    </row>
    <row r="93" spans="2:12" ht="15" customHeight="1">
      <c r="B93" s="150"/>
      <c r="C93" s="150"/>
      <c r="D93" s="150"/>
      <c r="E93" s="150"/>
      <c r="F93" s="150"/>
      <c r="G93" s="257" t="s">
        <v>94</v>
      </c>
      <c r="H93" s="257"/>
      <c r="I93" s="257"/>
      <c r="J93" s="257"/>
      <c r="K93" s="109">
        <f>L76+L89</f>
        <v>0</v>
      </c>
      <c r="L93" s="110" t="s">
        <v>103</v>
      </c>
    </row>
    <row r="94" spans="2:12" ht="14.4">
      <c r="B94" s="90"/>
      <c r="C94" s="90"/>
      <c r="D94" s="90"/>
      <c r="E94" s="90"/>
      <c r="F94" s="90"/>
      <c r="G94" s="257" t="s">
        <v>102</v>
      </c>
      <c r="H94" s="257"/>
      <c r="I94" s="257"/>
      <c r="J94" s="257"/>
      <c r="K94" s="109">
        <f>L77+L90</f>
        <v>0</v>
      </c>
      <c r="L94" s="110" t="s">
        <v>103</v>
      </c>
    </row>
    <row r="97" spans="2:14" ht="15.6">
      <c r="G97" s="268" t="s">
        <v>109</v>
      </c>
      <c r="H97" s="268"/>
      <c r="I97" s="268"/>
      <c r="J97" s="268"/>
      <c r="K97" s="268"/>
      <c r="L97" s="268"/>
    </row>
    <row r="98" spans="2:14" ht="15.6" customHeight="1">
      <c r="G98" s="242" t="s">
        <v>110</v>
      </c>
      <c r="H98" s="242"/>
      <c r="I98" s="242"/>
      <c r="J98" s="242"/>
      <c r="K98" s="242"/>
      <c r="L98" s="242"/>
    </row>
    <row r="100" spans="2:14" ht="15" customHeight="1"/>
    <row r="101" spans="2:14" ht="15" customHeight="1"/>
    <row r="104" spans="2:14" s="10" customFormat="1" ht="18" customHeight="1">
      <c r="B104" s="2"/>
      <c r="C104" s="2"/>
      <c r="D104" s="2"/>
      <c r="E104" s="2"/>
      <c r="F104" s="2"/>
      <c r="G104" s="2"/>
      <c r="H104" s="2"/>
      <c r="I104" s="2"/>
      <c r="J104" s="2"/>
      <c r="K104" s="2"/>
      <c r="L104" s="2"/>
    </row>
    <row r="105" spans="2:14" customFormat="1" ht="18" customHeight="1">
      <c r="B105" s="2"/>
      <c r="C105" s="2"/>
      <c r="D105" s="2"/>
      <c r="E105" s="2"/>
      <c r="F105" s="2"/>
      <c r="G105" s="2"/>
      <c r="H105" s="2"/>
      <c r="I105" s="2"/>
      <c r="J105" s="2"/>
      <c r="K105" s="2"/>
      <c r="L105" s="2"/>
    </row>
    <row r="106" spans="2:14" customFormat="1" ht="18.600000000000001" customHeight="1">
      <c r="B106" s="2"/>
      <c r="C106" s="2"/>
      <c r="D106" s="2"/>
      <c r="E106" s="2"/>
      <c r="F106" s="2"/>
      <c r="G106" s="2"/>
      <c r="H106" s="2"/>
      <c r="I106" s="2"/>
      <c r="J106" s="2"/>
      <c r="K106" s="2"/>
      <c r="L106" s="2"/>
    </row>
    <row r="107" spans="2:14" customFormat="1" ht="18.600000000000001" customHeight="1">
      <c r="B107" s="2"/>
      <c r="C107" s="2"/>
      <c r="D107" s="2"/>
      <c r="E107" s="2"/>
      <c r="F107" s="2"/>
      <c r="G107" s="2"/>
      <c r="H107" s="2"/>
      <c r="I107" s="2"/>
      <c r="J107" s="2"/>
      <c r="K107" s="2"/>
      <c r="L107" s="2"/>
    </row>
    <row r="108" spans="2:14" ht="14.4" customHeight="1"/>
    <row r="109" spans="2:14" ht="23.4" customHeight="1">
      <c r="N109" s="94"/>
    </row>
    <row r="110" spans="2:14" ht="25.2" customHeight="1">
      <c r="M110" s="93"/>
      <c r="N110" s="94"/>
    </row>
    <row r="111" spans="2:14" ht="20.399999999999999" customHeight="1">
      <c r="M111" s="93"/>
      <c r="N111" s="94"/>
    </row>
    <row r="112" spans="2:14" ht="19.2" customHeight="1">
      <c r="M112" s="93"/>
      <c r="N112" s="94"/>
    </row>
    <row r="113" spans="2:14" ht="15" customHeight="1">
      <c r="M113" s="93"/>
      <c r="N113" s="94"/>
    </row>
    <row r="114" spans="2:14" ht="15" customHeight="1"/>
    <row r="115" spans="2:14" ht="15" customHeight="1"/>
    <row r="116" spans="2:14" ht="18" customHeight="1"/>
    <row r="117" spans="2:14" ht="18" customHeight="1"/>
    <row r="118" spans="2:14" ht="18" customHeight="1"/>
    <row r="119" spans="2:14" ht="15" customHeight="1"/>
    <row r="120" spans="2:14" s="90" customFormat="1" ht="18.600000000000001" customHeight="1">
      <c r="B120" s="2"/>
      <c r="C120" s="2"/>
      <c r="D120" s="2"/>
      <c r="E120" s="2"/>
      <c r="F120" s="2"/>
      <c r="G120" s="2"/>
      <c r="H120" s="2"/>
      <c r="I120" s="2"/>
      <c r="J120" s="2"/>
      <c r="K120" s="2"/>
      <c r="L120" s="2"/>
    </row>
    <row r="121" spans="2:14" s="90" customFormat="1" ht="18" customHeight="1">
      <c r="B121" s="2"/>
      <c r="C121" s="2"/>
      <c r="D121" s="2"/>
      <c r="E121" s="2"/>
      <c r="F121" s="2"/>
      <c r="G121" s="2"/>
      <c r="H121" s="2"/>
      <c r="I121" s="2"/>
      <c r="J121" s="2"/>
      <c r="K121" s="2"/>
      <c r="L121" s="2"/>
    </row>
    <row r="122" spans="2:14" ht="15" customHeight="1"/>
    <row r="123" spans="2:14" ht="15" customHeight="1"/>
    <row r="124" spans="2:14" ht="15" customHeight="1"/>
    <row r="125" spans="2:14" ht="15" customHeight="1"/>
    <row r="126" spans="2:14" ht="15" customHeight="1"/>
    <row r="127" spans="2:14" ht="15" customHeight="1"/>
    <row r="128" spans="2:14" ht="15" customHeight="1"/>
    <row r="129" ht="15" customHeight="1"/>
    <row r="130" ht="15" customHeight="1"/>
    <row r="131" ht="13.95" customHeight="1"/>
    <row r="132" ht="13.95" customHeight="1"/>
    <row r="133" ht="13.95" customHeight="1"/>
    <row r="134" ht="16.05" customHeight="1"/>
    <row r="135" ht="13.95" customHeight="1"/>
    <row r="136" ht="13.95" customHeight="1"/>
    <row r="137" ht="13.95" customHeight="1"/>
    <row r="138" ht="13.95" customHeight="1"/>
    <row r="139" ht="16.05" customHeight="1"/>
    <row r="140" ht="13.95" customHeight="1"/>
    <row r="141" ht="13.95" customHeight="1"/>
    <row r="142" ht="13.95" customHeight="1"/>
    <row r="143" ht="13.95" customHeight="1"/>
    <row r="144" ht="16.05" customHeight="1"/>
    <row r="145" ht="13.95" customHeight="1"/>
    <row r="146" ht="13.95" customHeight="1"/>
    <row r="147" ht="13.95" customHeight="1"/>
    <row r="148" ht="13.95" customHeight="1"/>
    <row r="149" ht="13.95" customHeight="1"/>
    <row r="150" ht="13.95" customHeight="1"/>
    <row r="151" ht="13.95" customHeight="1"/>
    <row r="152" ht="16.05" customHeight="1"/>
    <row r="153" ht="13.95" customHeight="1"/>
    <row r="154" ht="13.95" customHeight="1"/>
    <row r="155" ht="13.95" customHeight="1"/>
    <row r="156" ht="13.95" customHeight="1"/>
    <row r="157" ht="13.95" customHeight="1"/>
    <row r="158" ht="13.95" customHeight="1"/>
    <row r="159" ht="13.95" customHeight="1"/>
    <row r="160" ht="13.95" customHeight="1"/>
    <row r="161" spans="21:21" ht="13.95" customHeight="1"/>
    <row r="162" spans="21:21" ht="13.95" customHeight="1"/>
    <row r="163" spans="21:21" ht="13.05" customHeight="1"/>
    <row r="164" spans="21:21" ht="13.95" customHeight="1"/>
    <row r="165" spans="21:21" ht="13.95" customHeight="1"/>
    <row r="166" spans="21:21" ht="15" customHeight="1"/>
    <row r="167" spans="21:21" ht="13.95" customHeight="1"/>
    <row r="168" spans="21:21" ht="13.95" customHeight="1"/>
    <row r="169" spans="21:21" ht="13.95" customHeight="1"/>
    <row r="170" spans="21:21" ht="13.95" customHeight="1"/>
    <row r="171" spans="21:21" ht="13.95" customHeight="1"/>
    <row r="172" spans="21:21" ht="13.95" customHeight="1"/>
    <row r="173" spans="21:21" ht="13.95" customHeight="1"/>
    <row r="174" spans="21:21" ht="16.05" customHeight="1">
      <c r="U174" s="10"/>
    </row>
    <row r="175" spans="21:21" ht="13.95" customHeight="1"/>
    <row r="176" spans="21:21" ht="13.95" customHeight="1"/>
    <row r="177" spans="2:21" ht="13.95" customHeight="1"/>
    <row r="178" spans="2:21" s="10" customFormat="1" ht="13.95" customHeight="1">
      <c r="B178" s="2"/>
      <c r="C178" s="2"/>
      <c r="D178" s="2"/>
      <c r="E178" s="2"/>
      <c r="F178" s="2"/>
      <c r="G178" s="2"/>
      <c r="H178" s="2"/>
      <c r="I178" s="2"/>
      <c r="J178" s="2"/>
      <c r="K178" s="2"/>
      <c r="L178" s="2"/>
      <c r="U178" s="2"/>
    </row>
    <row r="179" spans="2:21" ht="13.95" customHeight="1"/>
    <row r="180" spans="2:21" ht="13.95" customHeight="1"/>
    <row r="181" spans="2:21" ht="13.95" customHeight="1"/>
    <row r="182" spans="2:21" ht="13.95" customHeight="1"/>
    <row r="183" spans="2:21" ht="13.95" customHeight="1"/>
    <row r="184" spans="2:21" ht="13.95" customHeight="1"/>
    <row r="185" spans="2:21" ht="13.95" customHeight="1"/>
    <row r="186" spans="2:21" ht="13.95" customHeight="1"/>
    <row r="187" spans="2:21" ht="13.95" customHeight="1"/>
    <row r="188" spans="2:21" ht="13.95" customHeight="1"/>
    <row r="189" spans="2:21" ht="13.95" customHeight="1"/>
    <row r="190" spans="2:21" ht="13.95" customHeight="1"/>
    <row r="191" spans="2:21" ht="18" customHeight="1"/>
    <row r="192" spans="2:21" ht="10.050000000000001" customHeight="1"/>
    <row r="193" ht="12" customHeight="1"/>
    <row r="194" ht="10.050000000000001" customHeight="1"/>
    <row r="195" ht="10.050000000000001" customHeight="1"/>
    <row r="196" ht="10.050000000000001" customHeight="1"/>
    <row r="197" ht="10.050000000000001" customHeight="1"/>
    <row r="198" ht="10.050000000000001" customHeight="1"/>
    <row r="199" ht="10.050000000000001" customHeight="1"/>
    <row r="200" ht="10.050000000000001" customHeight="1"/>
    <row r="201" ht="10.050000000000001" customHeight="1"/>
    <row r="202" ht="10.050000000000001" customHeight="1"/>
    <row r="203" ht="10.050000000000001" customHeight="1"/>
    <row r="204" ht="10.050000000000001" customHeight="1"/>
    <row r="205" ht="10.050000000000001" customHeight="1"/>
    <row r="206" ht="10.050000000000001" customHeight="1"/>
    <row r="210" ht="13.95" customHeight="1"/>
    <row r="217" ht="13.05" customHeight="1"/>
    <row r="229" ht="13.05" customHeight="1"/>
  </sheetData>
  <mergeCells count="53">
    <mergeCell ref="G97:L97"/>
    <mergeCell ref="D86:F86"/>
    <mergeCell ref="D87:F87"/>
    <mergeCell ref="G89:K89"/>
    <mergeCell ref="G90:K90"/>
    <mergeCell ref="G98:L98"/>
    <mergeCell ref="I12:L12"/>
    <mergeCell ref="I14:L14"/>
    <mergeCell ref="I15:L15"/>
    <mergeCell ref="I18:L18"/>
    <mergeCell ref="I19:L24"/>
    <mergeCell ref="I25:L26"/>
    <mergeCell ref="B84:L84"/>
    <mergeCell ref="G76:K76"/>
    <mergeCell ref="G77:K77"/>
    <mergeCell ref="C81:L82"/>
    <mergeCell ref="G93:J93"/>
    <mergeCell ref="G94:J94"/>
    <mergeCell ref="D83:F83"/>
    <mergeCell ref="D85:F85"/>
    <mergeCell ref="B15:D16"/>
    <mergeCell ref="G1:G3"/>
    <mergeCell ref="I5:L8"/>
    <mergeCell ref="I9:L10"/>
    <mergeCell ref="B33:L33"/>
    <mergeCell ref="B14:D14"/>
    <mergeCell ref="C29:L31"/>
    <mergeCell ref="B5:G5"/>
    <mergeCell ref="B6:G8"/>
    <mergeCell ref="B9:D10"/>
    <mergeCell ref="F9:G10"/>
    <mergeCell ref="D18:G18"/>
    <mergeCell ref="D19:G19"/>
    <mergeCell ref="D20:G20"/>
    <mergeCell ref="D21:G21"/>
    <mergeCell ref="B12:G12"/>
    <mergeCell ref="I27:L27"/>
    <mergeCell ref="G15:G16"/>
    <mergeCell ref="J91:L91"/>
    <mergeCell ref="G91:I91"/>
    <mergeCell ref="G78:I78"/>
    <mergeCell ref="J78:L78"/>
    <mergeCell ref="G79:I79"/>
    <mergeCell ref="J79:L79"/>
    <mergeCell ref="B35:L35"/>
    <mergeCell ref="B43:L43"/>
    <mergeCell ref="B39:L39"/>
    <mergeCell ref="B49:L49"/>
    <mergeCell ref="B52:L52"/>
    <mergeCell ref="B57:L57"/>
    <mergeCell ref="B66:L66"/>
    <mergeCell ref="I16:J16"/>
    <mergeCell ref="K16:L16"/>
  </mergeCells>
  <dataValidations count="1">
    <dataValidation allowBlank="1" showErrorMessage="1" sqref="B83:B84 G85:G94 K85:K88 C81 L92 K93:K94 L85:L90 G75:G77 L75:L77 K75 B35 B39 G44:G48 G36:G38 K36:L38 K50:L51 K44:L48 B43:B49 G50:G51 B66:B70 G67:G72 K67:L72 G58:G65 B57:B61 B63:B64 K58:L65 G53:G56 B51:B55 K53:L56 G40:G42 K40:L42" xr:uid="{00000000-0002-0000-0000-000000000000}">
      <formula1>0</formula1>
      <formula2>0</formula2>
    </dataValidation>
  </dataValidations>
  <printOptions horizontalCentered="1" verticalCentered="1"/>
  <pageMargins left="0.78749999999999998" right="0.78749999999999998" top="0.78749999999999998" bottom="0.78749999999999998" header="0.51180555555555551" footer="0.51180555555555551"/>
  <pageSetup paperSize="9" firstPageNumber="0" orientation="portrait" horizontalDpi="300" verticalDpi="300" r:id="rId1"/>
  <headerFooter alignWithMargins="0"/>
  <ignoredErrors>
    <ignoredError sqref="B71:C72 B85:B87 B65:C65"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K47"/>
  <sheetViews>
    <sheetView zoomScale="110" zoomScaleNormal="110" workbookViewId="0">
      <selection activeCell="M24" sqref="M24"/>
    </sheetView>
  </sheetViews>
  <sheetFormatPr baseColWidth="10" defaultRowHeight="11.4"/>
  <cols>
    <col min="1" max="1" width="2.25" style="114" customWidth="1"/>
    <col min="2" max="2" width="1.75" style="114" customWidth="1"/>
    <col min="3" max="10" width="11" style="114"/>
    <col min="11" max="11" width="2" style="114" customWidth="1"/>
    <col min="12" max="16384" width="11" style="114"/>
  </cols>
  <sheetData>
    <row r="1" spans="2:11" ht="12" thickBot="1"/>
    <row r="2" spans="2:11" ht="8.4" customHeight="1">
      <c r="B2" s="118"/>
      <c r="C2" s="119"/>
      <c r="D2" s="119"/>
      <c r="E2" s="119"/>
      <c r="F2" s="119"/>
      <c r="G2" s="119"/>
      <c r="H2" s="119"/>
      <c r="I2" s="119"/>
      <c r="J2" s="119"/>
      <c r="K2" s="120"/>
    </row>
    <row r="3" spans="2:11" ht="21" customHeight="1">
      <c r="B3" s="116"/>
      <c r="C3" s="271" t="s">
        <v>115</v>
      </c>
      <c r="D3" s="271"/>
      <c r="E3" s="271"/>
      <c r="F3" s="271"/>
      <c r="G3" s="271"/>
      <c r="H3" s="271"/>
      <c r="I3" s="271"/>
      <c r="J3" s="271"/>
      <c r="K3" s="117"/>
    </row>
    <row r="4" spans="2:11">
      <c r="B4" s="116"/>
      <c r="C4" s="142"/>
      <c r="D4" s="142"/>
      <c r="E4" s="142"/>
      <c r="F4" s="142"/>
      <c r="G4" s="142"/>
      <c r="H4" s="142"/>
      <c r="I4" s="142"/>
      <c r="J4" s="142"/>
      <c r="K4" s="117"/>
    </row>
    <row r="5" spans="2:11" ht="13.8">
      <c r="B5" s="116"/>
      <c r="C5" s="273" t="s">
        <v>132</v>
      </c>
      <c r="D5" s="273"/>
      <c r="E5" s="273"/>
      <c r="F5" s="273"/>
      <c r="G5" s="273"/>
      <c r="H5" s="273"/>
      <c r="I5" s="273"/>
      <c r="J5" s="273"/>
      <c r="K5" s="117"/>
    </row>
    <row r="6" spans="2:11" ht="60" customHeight="1">
      <c r="B6" s="116"/>
      <c r="C6" s="272" t="s">
        <v>116</v>
      </c>
      <c r="D6" s="272"/>
      <c r="E6" s="272"/>
      <c r="F6" s="272"/>
      <c r="G6" s="272"/>
      <c r="H6" s="272"/>
      <c r="I6" s="272"/>
      <c r="J6" s="272"/>
      <c r="K6" s="117"/>
    </row>
    <row r="7" spans="2:11">
      <c r="B7" s="116"/>
      <c r="C7" s="142"/>
      <c r="D7" s="142"/>
      <c r="E7" s="142"/>
      <c r="F7" s="142"/>
      <c r="G7" s="142"/>
      <c r="H7" s="142"/>
      <c r="I7" s="142"/>
      <c r="J7" s="142"/>
      <c r="K7" s="117"/>
    </row>
    <row r="8" spans="2:11" ht="13.8">
      <c r="B8" s="116"/>
      <c r="C8" s="273" t="s">
        <v>133</v>
      </c>
      <c r="D8" s="273"/>
      <c r="E8" s="273"/>
      <c r="F8" s="273"/>
      <c r="G8" s="273"/>
      <c r="H8" s="273"/>
      <c r="I8" s="273"/>
      <c r="J8" s="273"/>
      <c r="K8" s="117"/>
    </row>
    <row r="9" spans="2:11" ht="43.8" customHeight="1">
      <c r="B9" s="116"/>
      <c r="C9" s="272" t="s">
        <v>117</v>
      </c>
      <c r="D9" s="272"/>
      <c r="E9" s="272"/>
      <c r="F9" s="272"/>
      <c r="G9" s="272"/>
      <c r="H9" s="272"/>
      <c r="I9" s="272"/>
      <c r="J9" s="272"/>
      <c r="K9" s="117"/>
    </row>
    <row r="10" spans="2:11">
      <c r="B10" s="116"/>
      <c r="C10" s="142"/>
      <c r="D10" s="142"/>
      <c r="E10" s="142"/>
      <c r="F10" s="142"/>
      <c r="G10" s="142"/>
      <c r="H10" s="142"/>
      <c r="I10" s="142"/>
      <c r="J10" s="142"/>
      <c r="K10" s="117"/>
    </row>
    <row r="11" spans="2:11" ht="13.8">
      <c r="B11" s="116"/>
      <c r="C11" s="273" t="s">
        <v>111</v>
      </c>
      <c r="D11" s="273"/>
      <c r="E11" s="273"/>
      <c r="F11" s="273"/>
      <c r="G11" s="273"/>
      <c r="H11" s="273"/>
      <c r="I11" s="273"/>
      <c r="J11" s="273"/>
      <c r="K11" s="117"/>
    </row>
    <row r="12" spans="2:11" ht="98.4" customHeight="1">
      <c r="B12" s="116"/>
      <c r="C12" s="272" t="s">
        <v>118</v>
      </c>
      <c r="D12" s="272"/>
      <c r="E12" s="272"/>
      <c r="F12" s="272"/>
      <c r="G12" s="272"/>
      <c r="H12" s="272"/>
      <c r="I12" s="272"/>
      <c r="J12" s="272"/>
      <c r="K12" s="117"/>
    </row>
    <row r="13" spans="2:11">
      <c r="B13" s="116"/>
      <c r="C13" s="142"/>
      <c r="D13" s="142"/>
      <c r="E13" s="142"/>
      <c r="F13" s="142"/>
      <c r="G13" s="142"/>
      <c r="H13" s="142"/>
      <c r="I13" s="142"/>
      <c r="J13" s="142"/>
      <c r="K13" s="117"/>
    </row>
    <row r="14" spans="2:11" ht="13.8">
      <c r="B14" s="116"/>
      <c r="C14" s="273" t="s">
        <v>112</v>
      </c>
      <c r="D14" s="273"/>
      <c r="E14" s="273"/>
      <c r="F14" s="273"/>
      <c r="G14" s="273"/>
      <c r="H14" s="273"/>
      <c r="I14" s="273"/>
      <c r="J14" s="273"/>
      <c r="K14" s="117"/>
    </row>
    <row r="15" spans="2:11" ht="111.6" customHeight="1">
      <c r="B15" s="116"/>
      <c r="C15" s="272" t="s">
        <v>125</v>
      </c>
      <c r="D15" s="272"/>
      <c r="E15" s="272"/>
      <c r="F15" s="272"/>
      <c r="G15" s="272"/>
      <c r="H15" s="272"/>
      <c r="I15" s="272"/>
      <c r="J15" s="272"/>
      <c r="K15" s="117"/>
    </row>
    <row r="16" spans="2:11" ht="13.2">
      <c r="B16" s="116"/>
      <c r="C16" s="143"/>
      <c r="D16" s="142"/>
      <c r="E16" s="142"/>
      <c r="F16" s="142"/>
      <c r="G16" s="142"/>
      <c r="H16" s="142"/>
      <c r="I16" s="142"/>
      <c r="J16" s="142"/>
      <c r="K16" s="117"/>
    </row>
    <row r="17" spans="2:11" ht="13.8">
      <c r="B17" s="116"/>
      <c r="C17" s="273" t="s">
        <v>113</v>
      </c>
      <c r="D17" s="273"/>
      <c r="E17" s="273"/>
      <c r="F17" s="273"/>
      <c r="G17" s="273"/>
      <c r="H17" s="273"/>
      <c r="I17" s="273"/>
      <c r="J17" s="273"/>
      <c r="K17" s="117"/>
    </row>
    <row r="18" spans="2:11" ht="131.4" customHeight="1">
      <c r="B18" s="116"/>
      <c r="C18" s="272" t="s">
        <v>119</v>
      </c>
      <c r="D18" s="272"/>
      <c r="E18" s="272"/>
      <c r="F18" s="272"/>
      <c r="G18" s="272"/>
      <c r="H18" s="272"/>
      <c r="I18" s="272"/>
      <c r="J18" s="272"/>
      <c r="K18" s="117"/>
    </row>
    <row r="19" spans="2:11" ht="13.2">
      <c r="B19" s="116"/>
      <c r="C19" s="143"/>
      <c r="D19" s="142"/>
      <c r="E19" s="142"/>
      <c r="F19" s="142"/>
      <c r="G19" s="142"/>
      <c r="H19" s="142"/>
      <c r="I19" s="142"/>
      <c r="J19" s="142"/>
      <c r="K19" s="117"/>
    </row>
    <row r="20" spans="2:11" ht="13.8">
      <c r="B20" s="116"/>
      <c r="C20" s="273" t="s">
        <v>114</v>
      </c>
      <c r="D20" s="273"/>
      <c r="E20" s="273"/>
      <c r="F20" s="273"/>
      <c r="G20" s="273"/>
      <c r="H20" s="273"/>
      <c r="I20" s="273"/>
      <c r="J20" s="273"/>
      <c r="K20" s="117"/>
    </row>
    <row r="21" spans="2:11" ht="135" customHeight="1">
      <c r="B21" s="116"/>
      <c r="C21" s="272" t="s">
        <v>120</v>
      </c>
      <c r="D21" s="272"/>
      <c r="E21" s="272"/>
      <c r="F21" s="272"/>
      <c r="G21" s="272"/>
      <c r="H21" s="272"/>
      <c r="I21" s="272"/>
      <c r="J21" s="272"/>
      <c r="K21" s="117"/>
    </row>
    <row r="22" spans="2:11" ht="13.2">
      <c r="B22" s="116"/>
      <c r="C22" s="144"/>
      <c r="D22" s="145"/>
      <c r="E22" s="145"/>
      <c r="F22" s="145"/>
      <c r="G22" s="145"/>
      <c r="H22" s="145"/>
      <c r="I22" s="145"/>
      <c r="J22" s="145"/>
      <c r="K22" s="117"/>
    </row>
    <row r="23" spans="2:11" ht="13.8">
      <c r="B23" s="116"/>
      <c r="C23" s="273" t="s">
        <v>134</v>
      </c>
      <c r="D23" s="273"/>
      <c r="E23" s="273"/>
      <c r="F23" s="273"/>
      <c r="G23" s="273"/>
      <c r="H23" s="273"/>
      <c r="I23" s="273"/>
      <c r="J23" s="273"/>
      <c r="K23" s="117"/>
    </row>
    <row r="24" spans="2:11" ht="234.6" customHeight="1">
      <c r="B24" s="116"/>
      <c r="C24" s="272" t="s">
        <v>121</v>
      </c>
      <c r="D24" s="272"/>
      <c r="E24" s="272"/>
      <c r="F24" s="272"/>
      <c r="G24" s="272"/>
      <c r="H24" s="272"/>
      <c r="I24" s="272"/>
      <c r="J24" s="272"/>
      <c r="K24" s="117"/>
    </row>
    <row r="25" spans="2:11" ht="13.2">
      <c r="B25" s="116"/>
      <c r="C25" s="144"/>
      <c r="D25" s="145"/>
      <c r="E25" s="145"/>
      <c r="F25" s="145"/>
      <c r="G25" s="145"/>
      <c r="H25" s="145"/>
      <c r="I25" s="145"/>
      <c r="J25" s="145"/>
      <c r="K25" s="117"/>
    </row>
    <row r="26" spans="2:11" ht="13.8">
      <c r="B26" s="116"/>
      <c r="C26" s="273" t="s">
        <v>122</v>
      </c>
      <c r="D26" s="273"/>
      <c r="E26" s="273"/>
      <c r="F26" s="273"/>
      <c r="G26" s="273"/>
      <c r="H26" s="273"/>
      <c r="I26" s="273"/>
      <c r="J26" s="273"/>
      <c r="K26" s="117"/>
    </row>
    <row r="27" spans="2:11" ht="58.8" customHeight="1">
      <c r="B27" s="116"/>
      <c r="C27" s="272" t="s">
        <v>123</v>
      </c>
      <c r="D27" s="272"/>
      <c r="E27" s="272"/>
      <c r="F27" s="272"/>
      <c r="G27" s="272"/>
      <c r="H27" s="272"/>
      <c r="I27" s="272"/>
      <c r="J27" s="272"/>
      <c r="K27" s="117"/>
    </row>
    <row r="28" spans="2:11" ht="7.8" customHeight="1" thickBot="1">
      <c r="B28" s="121"/>
      <c r="C28" s="122"/>
      <c r="D28" s="123"/>
      <c r="E28" s="123"/>
      <c r="F28" s="123"/>
      <c r="G28" s="123"/>
      <c r="H28" s="123"/>
      <c r="I28" s="123"/>
      <c r="J28" s="123"/>
      <c r="K28" s="124"/>
    </row>
    <row r="31" spans="2:11" ht="13.2">
      <c r="C31" s="125"/>
    </row>
    <row r="33" spans="3:3" ht="13.2">
      <c r="C33" s="125"/>
    </row>
    <row r="34" spans="3:3" ht="13.2">
      <c r="C34" s="125"/>
    </row>
    <row r="35" spans="3:3" ht="13.2">
      <c r="C35" s="125"/>
    </row>
    <row r="36" spans="3:3" ht="13.2">
      <c r="C36" s="125"/>
    </row>
    <row r="37" spans="3:3" ht="13.2">
      <c r="C37" s="125"/>
    </row>
    <row r="38" spans="3:3" ht="13.2">
      <c r="C38" s="125"/>
    </row>
    <row r="40" spans="3:3" ht="13.2">
      <c r="C40" s="125"/>
    </row>
    <row r="41" spans="3:3" ht="13.2">
      <c r="C41" s="125"/>
    </row>
    <row r="42" spans="3:3" ht="13.2">
      <c r="C42" s="125"/>
    </row>
    <row r="43" spans="3:3" ht="13.2">
      <c r="C43" s="125"/>
    </row>
    <row r="44" spans="3:3" ht="13.2">
      <c r="C44" s="125"/>
    </row>
    <row r="45" spans="3:3" ht="13.2">
      <c r="C45" s="115"/>
    </row>
    <row r="46" spans="3:3" ht="13.2">
      <c r="C46" s="115"/>
    </row>
    <row r="47" spans="3:3" ht="13.2">
      <c r="C47" s="115"/>
    </row>
  </sheetData>
  <sheetProtection sheet="1" objects="1" scenarios="1"/>
  <mergeCells count="17">
    <mergeCell ref="C27:J27"/>
    <mergeCell ref="C11:J11"/>
    <mergeCell ref="C12:J12"/>
    <mergeCell ref="C14:J14"/>
    <mergeCell ref="C15:J15"/>
    <mergeCell ref="C17:J17"/>
    <mergeCell ref="C18:J18"/>
    <mergeCell ref="C20:J20"/>
    <mergeCell ref="C21:J21"/>
    <mergeCell ref="C23:J23"/>
    <mergeCell ref="C24:J24"/>
    <mergeCell ref="C26:J26"/>
    <mergeCell ref="C3:J3"/>
    <mergeCell ref="C6:J6"/>
    <mergeCell ref="C5:J5"/>
    <mergeCell ref="C8:J8"/>
    <mergeCell ref="C9:J9"/>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1</vt:i4>
      </vt:variant>
    </vt:vector>
  </HeadingPairs>
  <TitlesOfParts>
    <vt:vector size="3" baseType="lpstr">
      <vt:lpstr>Tarif et Bon de commande</vt:lpstr>
      <vt:lpstr>CGU</vt:lpstr>
      <vt:lpstr>'Tarif et Bon de commande'!Excel_BuiltIn__FilterDatabase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François Koch</dc:creator>
  <cp:lastModifiedBy>François Koch</cp:lastModifiedBy>
  <dcterms:created xsi:type="dcterms:W3CDTF">2022-08-11T11:52:27Z</dcterms:created>
  <dcterms:modified xsi:type="dcterms:W3CDTF">2025-01-17T06:18:28Z</dcterms:modified>
</cp:coreProperties>
</file>